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595" activeTab="2"/>
  </bookViews>
  <sheets>
    <sheet name="CDKT" sheetId="1" r:id="rId1"/>
    <sheet name="KQKD" sheetId="2" r:id="rId2"/>
    <sheet name="LCTT2013" sheetId="3" r:id="rId3"/>
    <sheet name="TMBCTC" sheetId="4" r:id="rId4"/>
  </sheets>
  <definedNames>
    <definedName name="_xlnm.Print_Titles" localSheetId="0">'CDKT'!$9:$10</definedName>
  </definedNames>
  <calcPr fullCalcOnLoad="1"/>
</workbook>
</file>

<file path=xl/sharedStrings.xml><?xml version="1.0" encoding="utf-8"?>
<sst xmlns="http://schemas.openxmlformats.org/spreadsheetml/2006/main" count="738" uniqueCount="626">
  <si>
    <t>Nhµ xuÊt b¶n gi¸o dôc viÖt nam</t>
  </si>
  <si>
    <t xml:space="preserve"> C«ng ty  cæ phÇn in Diªn Hång</t>
  </si>
  <si>
    <t>ThuyÕt minh b¸o c¸o tµi chÝnh</t>
  </si>
  <si>
    <t xml:space="preserve">I.§Æc ®iÓm ho¹t ®éng cña doanh nghiÖp  </t>
  </si>
  <si>
    <t xml:space="preserve">  C«ng ty Cæ phÇn in Diªn Hång ®­îc thµnh lËp trªn c¬ së Cæ phÇn ho¸ Doanh nghiÖp Nhµ n­íc theo QuyÕt ®Þnh 1574/Q§-BGD &amp; §T – TCCB ngµy 29 th¸ng 03 n¨m 2004 cña Bé Gi¸o dôc vµ §µo t¹o.</t>
  </si>
  <si>
    <t xml:space="preserve"> +  §¨ng k‎Ý lÇn ®Çu, ngµy 13 th¸ng 05 n¨m 2004 vèn ®iÒu lÖ 10.000.000.000 ®ång( M­êi tØ ®ång)</t>
  </si>
  <si>
    <t xml:space="preserve">  In s¸ch gi¸o khoa, c¸c tµi liÖu d¹y vµ häc kh¸c cña ngµnh gi¸o dôc ®µo t¹o theo kÕ ho¹ch hµng n¨m cña Nhµ XuÊt b¶n Gi¸o dôc; In, s¶n xuÊt kinh doanh c¸c tµi liÖu, Ên phÈm, s¶n phÈm kh¸c phï hîp víi chøc n¨ng nhiÖm vô theo quy ®Þnh cña Ph¸p luËt.</t>
  </si>
  <si>
    <t>II. Kú kÕ to¸n, ®¬n vÞ tiÒn tÖ sö dông trong kÕ to¸n</t>
  </si>
  <si>
    <t xml:space="preserve">                 §ång ViÖt Nam</t>
  </si>
  <si>
    <t xml:space="preserve">III. ChuÈn mùc vµ chÕ ®é kÕ to¸n ¸p dông </t>
  </si>
  <si>
    <t xml:space="preserve">                 NhËt ‎ ký chung</t>
  </si>
  <si>
    <t>3- Nguyªn t¾c ghi nhËn vµ khÊu hao TSC§ vµ bÊt ®éng s¶n ®Çu t­:</t>
  </si>
  <si>
    <t>6-25 n¨m</t>
  </si>
  <si>
    <t>+ M¸y mãc, thiÕt bÞ:</t>
  </si>
  <si>
    <t>7-10 n¨m</t>
  </si>
  <si>
    <t>6-10 n¨m</t>
  </si>
  <si>
    <t>8-10 n¨m</t>
  </si>
  <si>
    <t>6- Nguyªn t¾c ghi nhËn vµ vèn ho¸ c¸c kho¶n chi phÝ ®i vay</t>
  </si>
  <si>
    <t>8- Nguyªn t¾c ghi nhËn chi phÝ ph¶i tr¶</t>
  </si>
  <si>
    <t>10- Nguyªn t¾c ghi nhËn vèn chñ së h÷u:</t>
  </si>
  <si>
    <t>Céng</t>
  </si>
  <si>
    <t>Céng gi¸ gèc hµng tån kho</t>
  </si>
  <si>
    <t>ChØ tiªu</t>
  </si>
  <si>
    <t>Nhãm Tµi s¶n cè ®Þnh</t>
  </si>
  <si>
    <t>Nhµ cöa</t>
  </si>
  <si>
    <t>PT vËn t¶i</t>
  </si>
  <si>
    <t>6=2+3+4+5</t>
  </si>
  <si>
    <t>1. Sè d­ ®Çu n¨m</t>
  </si>
  <si>
    <t>2. Sè t¨ng trong n¨m</t>
  </si>
  <si>
    <t>3. Sè gi¶m trong n¨m</t>
  </si>
  <si>
    <t>4. Sè cuèi n¨m</t>
  </si>
  <si>
    <t>II. Gi¸ trÞ ®· hao mßn</t>
  </si>
  <si>
    <t>2. Sè khÊu hao n¨m</t>
  </si>
  <si>
    <t>III. Gi¸ trÞ cßn l¹i</t>
  </si>
  <si>
    <t>1. §Çu kú</t>
  </si>
  <si>
    <t>2. Cuèi kú</t>
  </si>
  <si>
    <t>15- Vay vµ nî ng¾n h¹n</t>
  </si>
  <si>
    <t>- Vay ng¾n h¹n</t>
  </si>
  <si>
    <t>- Nî ng¾n h¹n</t>
  </si>
  <si>
    <t>16- ThuÕ vµ c¸c kho¶n ph¶i nép nhµ n­íc</t>
  </si>
  <si>
    <t>- ThuÕ gi¸ trÞ gia t¨ng</t>
  </si>
  <si>
    <t>- ThuÕ thu nhËp doanh nghiÖp</t>
  </si>
  <si>
    <t>- ThuÕ thu nhËp c¸ nh©n, v·ng lai</t>
  </si>
  <si>
    <t>17. Chi phÝ tr¶ tr­íc</t>
  </si>
  <si>
    <t>- TrÝch tr­íc tiÒn l­¬ng trong thêi gian nghØ phÐp</t>
  </si>
  <si>
    <t>Céng :</t>
  </si>
  <si>
    <t>18- C¸c kho¶n ph¶i tr¶, ph¶i nép ng¾n h¹n kh¸c</t>
  </si>
  <si>
    <t>- Tµi s¶n thõa chê gi¶i quyÕt</t>
  </si>
  <si>
    <t>- Kinh phÝ c«ng ®oµn</t>
  </si>
  <si>
    <t>- B¶o hiÓm x· héi</t>
  </si>
  <si>
    <t>- NhËn kÝ c­îc, kÝ quü ng¾n h¹n</t>
  </si>
  <si>
    <t>- Doanh thu ch­a thùc hiÖn</t>
  </si>
  <si>
    <t>- C¸c kho¶n ph¶i tr¶, ph¶i nép kh¸c</t>
  </si>
  <si>
    <t>19- Ph¶i tr¶ dµi h¹n néi bé</t>
  </si>
  <si>
    <t>20- Vay vµ nî dµi h¹n</t>
  </si>
  <si>
    <t>a- Vay dµi h¹n</t>
  </si>
  <si>
    <t>b- Nî dµi h¹n</t>
  </si>
  <si>
    <t>22- Vèn chñ sì h÷u</t>
  </si>
  <si>
    <t>a- B¶ng biÕn ®éng vÒ vèn</t>
  </si>
  <si>
    <t>- Vèn gãp cña Nhµ n­íc</t>
  </si>
  <si>
    <t>- Vèn gãp c¸c ®èi t­îng kh¸c</t>
  </si>
  <si>
    <t>c- C¸c giao dÞch vÒ vèn víi c¸c chñ së h÷u vµ ph©n phèi cæ tøc, chia lîi nhuËn</t>
  </si>
  <si>
    <t>- Vèn ®Çu t­ cña chñ së h÷u</t>
  </si>
  <si>
    <t>- Cæ tøc, lîi nhuËn ®· chia</t>
  </si>
  <si>
    <t>d- Cæ tøc</t>
  </si>
  <si>
    <t>- Cæ tøc ®· c«ng bè sau ngµy kÕt thóc kú kÕ to¸n n¨m:</t>
  </si>
  <si>
    <t>®- Cæ phiÕu</t>
  </si>
  <si>
    <t>- Sè l­îng cæ phiÕu ®¨ng kÝ ph¸t hµnh</t>
  </si>
  <si>
    <t>- Sè l­îng cæ phiÕu ®· b¸n ra c«ng chóng</t>
  </si>
  <si>
    <t>e- C¸c quü cña doanh nghiÖp</t>
  </si>
  <si>
    <t>- Quü ®Çu t­ ph¸t triÓn</t>
  </si>
  <si>
    <t>- Quü dù phßng tµi chÝnh</t>
  </si>
  <si>
    <t>- Quü kh¸c thuéc vèn chñ së h÷u</t>
  </si>
  <si>
    <t>* Môc ®Ých trÝch lËp vµ sö dông c¸c quü cña doanh nghiÖp</t>
  </si>
  <si>
    <t>g- Thu nhËp vµ chi phÝ, l·i hoÆc lç ®­îc ghi nhËn trùc tiÕp vµo Vèn chñ së h÷u theo quy ®Þnh cña c¸c chuÈn mùc kÕ to¸n cô thÓ.</t>
  </si>
  <si>
    <t>VI. Th«ng tin bæ sung cho c¸c kho¶n môc tr×nh bµy trong B¸o c¸o kÕt qu¶ ho¹t ®éng s¶n xuÊt kinh doanh.</t>
  </si>
  <si>
    <t>KÕ ho¹ch</t>
  </si>
  <si>
    <t>Thùc hiÖn</t>
  </si>
  <si>
    <t>1. Tæng quü l­¬ng</t>
  </si>
  <si>
    <t>3. Tæng thu nhËp</t>
  </si>
  <si>
    <t>1. Bè trÝ c¬ cÊu TS vµ c¬ cÊu NV</t>
  </si>
  <si>
    <t>1.1 Bè trÝ c¬ cÊu tµi s¶n</t>
  </si>
  <si>
    <t>1.2 Bè trÝ c¬ cÊu</t>
  </si>
  <si>
    <t>2. Kh¶ n¨ng thanh to¸n</t>
  </si>
  <si>
    <t>LËp biÓu</t>
  </si>
  <si>
    <t>KÕ to¸n tr­ëng</t>
  </si>
  <si>
    <t>Gi¸m ®èc</t>
  </si>
  <si>
    <t>TrÇn ThÞ Lan</t>
  </si>
  <si>
    <t xml:space="preserve">             Chªnh lÖch tû gi¸ ph¸t sinh trong kú vµ chªnh lÖch do ®¸nh gi¸ l¹i sè d­ c¸c kho¶n môc tiÒn tÖ t¹i thêi ®iÓm cuèi n¨m ®­îc kÕt chuyÓn vµo doanh thu hoÆc chi phÝ trong n¨m kÕ to¸n.</t>
  </si>
  <si>
    <t xml:space="preserve">            Hµng tån kho ®­îc tÝnh theo gi¸ gèc: Tr­êng hîp gi¸ trÞ thuÇn cã thÓ thùc hiÖn ®­îc thÊp h¬n gi¸ gèc th× ph¶i tÝnh theo gi¸ thuÇn cã thÓ thùc hiÖn ®­îc. Gi¸ gèc hµng tån kho bao gåm chi phÝ mua, chi phÝ chÕ biÕn vµ c¸c chi phÝ liªn quan trùc tiÕp kh¸c ph¸t sinh.</t>
  </si>
  <si>
    <t xml:space="preserve">         -  Ph­¬ng ph¸p x¸c ®Þnh gi¸ trÞ hµng dë dang cuèi kú: Theo gi¸ trÞ NVL chÝnh trùc tiÕp.</t>
  </si>
  <si>
    <t xml:space="preserve">          C«ng ty kh«ng thùc hiÖn trÝch lËp dù phßng gi¶m gi¸ hµng tån kho v× cuèi n¨m gi¸ trÞ chªnh lÖch gi¸ gèc cña hµng tån kho lín h¬n gi¸ trÞ thuÇn cã thÓ thùc hiÖn ®­îc cña chóng lµ kh«ng ®¸ng kÓ.</t>
  </si>
  <si>
    <t xml:space="preserve">         - Ph­¬ng ph¸p khÊu hao ¸p dông theo §­êng th¼ng. Thêi gian khÊu hao ®­îc ¸p dông theo Q§ sè 206/2003/Q§ - BTC nh­ sau:</t>
  </si>
  <si>
    <t xml:space="preserve">         - Ph­¬ng ph¸p khÊu hao TSC§ </t>
  </si>
  <si>
    <t xml:space="preserve">         - Nguyªn gi¸ ®¸nh gi¸ TSC§: Tµi s¶n cè ®Þnh ®­îc ghi nhËn theo gi¸ gèc, trong qu¸ tr×nh sö dông ®­îc ghi nhËn theo nguyªn gi¸, hao mßn lòy kÕ vµ gi¸ trÞ cßn l¹i.</t>
  </si>
  <si>
    <t xml:space="preserve">        + Nhµ cöa vËt kiÕn tróc: </t>
  </si>
  <si>
    <t xml:space="preserve">   + Ph­¬ng tiÖn vËn t¶i:</t>
  </si>
  <si>
    <t xml:space="preserve"> + ThiÕt bÞ v¨n phßng:</t>
  </si>
  <si>
    <t xml:space="preserve">           - C¸c tr­êng hîp khÊu hao ®Æc biÖt: Kh«ng</t>
  </si>
  <si>
    <t xml:space="preserve">     - Nguyªn t¾c ghi nhËn chi phÝ ®i vay</t>
  </si>
  <si>
    <t xml:space="preserve">             Chi phÝ ®i vay ®­îc ghi nhËn vµo chi phÝ SXKD trong kú ph¸t sinh, trõ kho¶n chi phÝ ®i vay liªn quan ®Õn ho¹t ®éng ®Çu t­ XDCB hoÆc s¶n xuÊt tµi s¶n dë dang c¬ b¶n ®Çy ®ñ ®iÒu kiÖn ®­îc vèn ho¸.</t>
  </si>
  <si>
    <t xml:space="preserve">         - Quü dù phßng trî cÊp mÊt viÖc lµm ®­îc trÝch theo tû lÖ 3 % trªn quü l­¬ng ®ãng BHXH vµ ®­îc h¹ch to¸n vµo chi phÝ qu¶n lÝ‎ doanh nghiÖp trong kú.</t>
  </si>
  <si>
    <t xml:space="preserve">  -  Nguyªn t¾c ghi nhËn lîi nhuËn ch­a ph©n phèi.</t>
  </si>
  <si>
    <t xml:space="preserve">        -  Lîi nhuËn sau thuÕ TNDN sau khi ®­îc H§QT phª duyÖt sÏ trÝch c¸c quü theo Th«ng b¸o sè 2276/CV-NXBGD ngµy 27/12/2006 cña TG§ vµ c¸c quy ®Þnh Ph¸p  lÝ hiÖn hµnh, sÏ ph©n chia cho c¸c bªn dùa trªn tû lÖ vèn gãp.</t>
  </si>
  <si>
    <t xml:space="preserve">         - Doanh thu b¸n hµng ®­îc x¸c ®Þnh theo gi¸ trÞ hîp lÝ cña c¸c kho¶n ®· thu ®­îc tiÒn vµ sÏ thu ®­îc tiÒn.</t>
  </si>
  <si>
    <t xml:space="preserve">      15- C¸c nguyªn t¾c vµ ph­¬ng ph¸p kÕ to¸n kh¸c.</t>
  </si>
  <si>
    <t xml:space="preserve">      13- Nguyªn t¾c vµ ph­¬ng ph¸p ghi nhËn chi phÝ thuÕ TNDN hiÖn hµnh, chi phÝ thuÕ thu nhËp doanh nghiÖp ho·n l¹i.</t>
  </si>
  <si>
    <t xml:space="preserve">       12- Nguyªn t¾c vµ ph­¬ng ph¸p ghi nhËn chi phÝ tµi chÝnh.</t>
  </si>
  <si>
    <t xml:space="preserve"> 11- Nguyªn t¾c vµ ph­¬ng ph¸p ghi nhËn doanh thu:</t>
  </si>
  <si>
    <t xml:space="preserve">         - C¸c kho¶n ph¶i thu: C¸c kho¶n ph¶i thu ®­îc tr×nh bµy trªn b¸o c¸o tµi chÝnh theo gi¸ trÞ ghi sæ.</t>
  </si>
  <si>
    <t xml:space="preserve">         - T×nh h×nh trÝch lËp vµ hoµn nhËp dù phßng: C«ng ty cã trÝch lËp dù phßng nî ph¶i thu khã ®ßi v× gi¸ trÞ dù kiÕn bÞ tæn thÊt cña c¸c kho¶n nî ph¶i thu kh«ng thu ®­îc cña kh¸ch hµng t¹i thêi ®iÓm lËp b¸o c¸o lµ t­¬ng ®èi.</t>
  </si>
  <si>
    <t xml:space="preserve">       - TiÒn mÆt</t>
  </si>
  <si>
    <t xml:space="preserve">       - TiÒn göi ng©n hµng</t>
  </si>
  <si>
    <t xml:space="preserve">     03-C¸c kho¶n ph¶i thu ng¾n h¹n kh¸c</t>
  </si>
  <si>
    <t xml:space="preserve">     01-TiÒn</t>
  </si>
  <si>
    <t xml:space="preserve">      - Ph¶i thu vÒ cæ tøc vµ lîi nhuËn ®­îc chia</t>
  </si>
  <si>
    <t xml:space="preserve">      - Ph¶i thu ng­êi lao ®éng </t>
  </si>
  <si>
    <t xml:space="preserve">      - Ph¶i thu kh¸c</t>
  </si>
  <si>
    <t xml:space="preserve">     04- Hµng tån kho</t>
  </si>
  <si>
    <t xml:space="preserve">     - Nguyªn liÖu, vËt liÖu</t>
  </si>
  <si>
    <t xml:space="preserve">     - C«ng cô, dông cô</t>
  </si>
  <si>
    <t xml:space="preserve">     - Chi phÝ SX, KD dë dang</t>
  </si>
  <si>
    <t xml:space="preserve">     - Thµnh phÈm</t>
  </si>
  <si>
    <t xml:space="preserve">     - Hµng göi ®i b¸n</t>
  </si>
  <si>
    <t xml:space="preserve">     05- ThuÕ vµ c¸c kho¶n ph¶i thu Nhµ n­íc</t>
  </si>
  <si>
    <t xml:space="preserve">      - ThuÕ thu nhËp doanh nghiÖp nép thõa</t>
  </si>
  <si>
    <t xml:space="preserve">      - C¸c kho¶n ph¶i thu Nhµ n­íc</t>
  </si>
  <si>
    <t xml:space="preserve">     08. T×nh h×nh t¨ng gi¶m TSC§ trong n¨m:</t>
  </si>
  <si>
    <t xml:space="preserve">      *) T¨ng:</t>
  </si>
  <si>
    <t xml:space="preserve">                - Nhµ cöa vËt kiÕn tróc</t>
  </si>
  <si>
    <t xml:space="preserve">              - Ph­¬ng tiÖn vËn t¶i truyÒn dÉn ( Xe n©ng hµng )</t>
  </si>
  <si>
    <t xml:space="preserve">       *) Gi¶m:</t>
  </si>
  <si>
    <t xml:space="preserve">      11- Chi phÝ x©y dùng dë dang</t>
  </si>
  <si>
    <t xml:space="preserve">              - Tæng sè chi phÝ x©y dùng c¬ b¶n dë dang:</t>
  </si>
  <si>
    <t>(§¬n vÞ tÝnh: VN§)</t>
  </si>
  <si>
    <t>MM ThiÕt bÞ</t>
  </si>
  <si>
    <t>TB DC Qu¶n lý</t>
  </si>
  <si>
    <t>I. Nguyªn gi¸ TSC§:</t>
  </si>
  <si>
    <t>3. ChuyÓn sang B§S ®Çu t­</t>
  </si>
  <si>
    <t>4. Thanh lý, nh­îng b¸n</t>
  </si>
  <si>
    <t xml:space="preserve">    Trong ®ã:</t>
  </si>
  <si>
    <t xml:space="preserve">        - Mua trong n¨m</t>
  </si>
  <si>
    <t xml:space="preserve">        - §Çu t­ XDCB hoµn thµnh</t>
  </si>
  <si>
    <t xml:space="preserve">        - T¨ng kh¸c</t>
  </si>
  <si>
    <t xml:space="preserve">        - ChuyÓn sang XDCB</t>
  </si>
  <si>
    <t xml:space="preserve">        - Thanh lý, nh­îng b¸n</t>
  </si>
  <si>
    <t xml:space="preserve">        - Gi¶m kh¸c</t>
  </si>
  <si>
    <t>b- Chi tiÕt vèn ®Çu t­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</si>
  <si>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</si>
  <si>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</si>
  <si>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</si>
  <si>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</si>
  <si>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    + Cæ phiÕu phæ th«ng</t>
  </si>
  <si>
    <t xml:space="preserve">    - Quü khen th­ëng cña TG§, G§ t¹i ®¬n vÞ: </t>
  </si>
  <si>
    <t xml:space="preserve">   - Quü ®Çu t­ ph¸t triÓn</t>
  </si>
  <si>
    <t xml:space="preserve">    - Quü ®Çu t­ Tµi chÝnh:</t>
  </si>
  <si>
    <t xml:space="preserve">    - Quü Khen th­ëng Phóc lîi:  </t>
  </si>
  <si>
    <t>§¬n vÞ tÝnh: VN§</t>
  </si>
  <si>
    <t xml:space="preserve">   Trong ®ã:</t>
  </si>
  <si>
    <r>
      <t>1-</t>
    </r>
    <r>
      <rPr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H×nh thøc sì h÷u vèn</t>
    </r>
    <r>
      <rPr>
        <sz val="12"/>
        <rFont val=".VnTime"/>
        <family val="2"/>
      </rPr>
      <t xml:space="preserve">: </t>
    </r>
  </si>
  <si>
    <r>
      <t>3-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Ngµnh nghÒ kinh doanh</t>
    </r>
  </si>
  <si>
    <r>
      <t>4-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§Æc ®iÓm ho¹t ®éng cña doanh nghiÖp trong n¨m tµi chÝnh cã ¶nh h­ëng ®Õn b¸o c¸o tµi chÝnh.</t>
    </r>
  </si>
  <si>
    <r>
      <t>1-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 xml:space="preserve">Kú kÕ to¸n n¨m: </t>
    </r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</si>
  <si>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§¬n vÞ tiÒn tÖ sö dông trong  kÕ to¸n:</t>
    </r>
  </si>
  <si>
    <r>
      <t>1-</t>
    </r>
    <r>
      <rPr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ChÕ ®é kÕ to¸n ¸p dông</t>
    </r>
    <r>
      <rPr>
        <sz val="12"/>
        <rFont val=".VnTime"/>
        <family val="2"/>
      </rPr>
      <t xml:space="preserve">: </t>
    </r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</si>
  <si>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Tuyªn bè vÒ viÖc tu©n thñ ChuÈn mùc kÕ to¸n vµ ChÕ ®é kÕ to¸n</t>
    </r>
  </si>
  <si>
    <r>
      <t>3-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H×nh thøc kÕ to¸n ¸p dông</t>
    </r>
  </si>
  <si>
    <r>
      <t xml:space="preserve">      IV.</t>
    </r>
    <r>
      <rPr>
        <b/>
        <sz val="12"/>
        <rFont val="Times New Roman"/>
        <family val="1"/>
      </rPr>
      <t xml:space="preserve"> </t>
    </r>
    <r>
      <rPr>
        <b/>
        <sz val="12"/>
        <rFont val=".VnTime"/>
        <family val="2"/>
      </rPr>
      <t>C¸c chÝnh s¸ch kÕ to¸n ¸p dông</t>
    </r>
  </si>
  <si>
    <r>
      <t>1-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Nguyªn t¾c ghi nhËn c¸c kho¶n tiÒn vµ  c¸c kho¶n t­¬ng ®­¬ng tiÒn.</t>
    </r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</si>
  <si>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>Nguyªn t¾c ghi nhËn hµng tån kho: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</si>
  <si>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.VnTime"/>
        <family val="2"/>
      </rPr>
      <t>Nguyªn t¾c ghi nhËn hµng tån kho;</t>
    </r>
  </si>
  <si>
    <r>
      <t xml:space="preserve">         -</t>
    </r>
    <r>
      <rPr>
        <sz val="12"/>
        <rFont val="Times New Roman"/>
        <family val="1"/>
      </rPr>
      <t>    </t>
    </r>
    <r>
      <rPr>
        <sz val="12"/>
        <rFont val=".VnTime"/>
        <family val="2"/>
      </rPr>
      <t>Ph­¬ng ph¸p h¹ch to¸n hµng tån kho: Kª khai th­êng xuyªn, gi¸ trÞ thùc tÕ xuÊt kho trong kú ®­îc x¸c ®Þnh theo ph­¬ng ph¸p gi¸ b×nh qu©n gia quyÒn.</t>
    </r>
  </si>
  <si>
    <r>
      <t xml:space="preserve">         -</t>
    </r>
    <r>
      <rPr>
        <sz val="12"/>
        <rFont val="Times New Roman"/>
        <family val="1"/>
      </rPr>
      <t>   </t>
    </r>
    <r>
      <rPr>
        <sz val="12"/>
        <rFont val=".VnTime"/>
        <family val="2"/>
      </rPr>
      <t>Ph­¬ng ph¸p lËp dù phßng gi¶m gi¸ hµng tån kho</t>
    </r>
  </si>
  <si>
    <r>
      <t xml:space="preserve">      V.</t>
    </r>
    <r>
      <rPr>
        <b/>
        <sz val="12"/>
        <rFont val="Times New Roman"/>
        <family val="1"/>
      </rPr>
      <t xml:space="preserve">  </t>
    </r>
    <r>
      <rPr>
        <b/>
        <sz val="12"/>
        <rFont val=".VnTime"/>
        <family val="2"/>
      </rPr>
      <t>Th«ng tin bæ sung cho c¸c kho¶n môc tr×nh bµy trong B¶ng c©n ®èi kÕ to¸n.</t>
    </r>
  </si>
  <si>
    <t xml:space="preserve"> - Gi¶m gi¸ hµng b¸n</t>
  </si>
  <si>
    <t xml:space="preserve"> - Hµng b¸n bÞ tr¶ l¹i</t>
  </si>
  <si>
    <t xml:space="preserve"> - ChiÕt khÊu th­¬ng m¹i</t>
  </si>
  <si>
    <t xml:space="preserve"> - Doanh thu b¸n hµng</t>
  </si>
  <si>
    <t xml:space="preserve"> - Doanh thu thuÇn trao ®æi s¶n phÈm hµng hãa</t>
  </si>
  <si>
    <t xml:space="preserve"> - Doanh thu thuÇn trao ®æi dÞch vô</t>
  </si>
  <si>
    <t xml:space="preserve"> - Gi¸ vèn cña thµnh phÈm ®· b¸n</t>
  </si>
  <si>
    <t xml:space="preserve"> - Dù phßng gi¶m gi¸ hµng tån kho</t>
  </si>
  <si>
    <t>26. C¸c kho¶n gi¶m trõ Doanh thu ( M· sè 02)</t>
  </si>
  <si>
    <t>27. Doanh thu thuÇn vµ cung cÊp dÞch vô ( M· sè 10)</t>
  </si>
  <si>
    <t>28. Gi¸ vèn hµng b¸n ( M· sè 11)</t>
  </si>
  <si>
    <t>29. Doanh thu ho¹t ®éng tµi chÝnh ( M· sè 21)</t>
  </si>
  <si>
    <t xml:space="preserve"> - L·i tiÒn göi, tiÒn cho vay</t>
  </si>
  <si>
    <t xml:space="preserve"> - Cæ tøc, lîi nhuËn ®­îc chia</t>
  </si>
  <si>
    <t>30. Chi phÝ tµi chÝnh ( M· sè 22)</t>
  </si>
  <si>
    <t xml:space="preserve"> - L·i tiÒn vay</t>
  </si>
  <si>
    <t xml:space="preserve"> - Chi phÝ tµi chÝnh kh¸c</t>
  </si>
  <si>
    <t>31. Chi phÝ thuÕ TNDN hiÖn hµnh ( M· sè 51)</t>
  </si>
  <si>
    <t xml:space="preserve"> - CP thuÕ TNDN tÝnh trªn TN chÞu thuÕ n¨m hiÖn hµnh</t>
  </si>
  <si>
    <t xml:space="preserve"> - §iÒu chØnh CP ThuÕ TNDN cña c¸c n¨m tr­íc vµo CP thuÕ TN hiÖn hµnh n¨m nay</t>
  </si>
  <si>
    <t xml:space="preserve"> - Tæng chÝ phÝ thuÕ TNDN hiÖn hµnh</t>
  </si>
  <si>
    <t>VI. Th«ng tin bæ sung cho c¸c kho¶n môc tr×nh bµy trong B¸o c¸o l­u chuyÓn tiÒn tÖ</t>
  </si>
  <si>
    <t xml:space="preserve">VII. Nh÷ng th«ng tin kh¸c </t>
  </si>
  <si>
    <t>2. TiÒn th­ëng + kh¸c</t>
  </si>
  <si>
    <t>2. Mét sè chØ tiªu ®¸nh gi¸ kh¸i qu¸t t×nh h×nh ho¹t ®éng cña C«ng ty:</t>
  </si>
  <si>
    <t>1. T×nh h×nh thu nhËp cña CBCNV:</t>
  </si>
  <si>
    <t xml:space="preserve"> - Tµi s¶n cè ®Þnh/ Tæng tµi s¶n</t>
  </si>
  <si>
    <t xml:space="preserve"> - Tµi s¶n l­u ®éng/ Tæng tµi s¶n</t>
  </si>
  <si>
    <t xml:space="preserve"> - Nî ph¶i tr¶ / Tæng Nguån vèn</t>
  </si>
  <si>
    <t xml:space="preserve"> - Nguån vèn CSH / Tæng Nguån vèn</t>
  </si>
  <si>
    <t>§¬n vÞ tÝnh</t>
  </si>
  <si>
    <t xml:space="preserve"> - TT nhanh: (TSL§- HTK)/Nî ng¾n h¹n ph¶i tr¶</t>
  </si>
  <si>
    <t xml:space="preserve"> - TT hiÖn hµnh: Tæng TSL§/ Nî ph¶i tr¶</t>
  </si>
  <si>
    <t>3. Tû suÊt sinh lêi:</t>
  </si>
  <si>
    <t>3.1 Tû suÊt lîi nhuËn / DT+TN kh¸c</t>
  </si>
  <si>
    <t xml:space="preserve"> - Tû suÊt lîi nhuËn tr­íc thuÕ / DT+TN kh¸c</t>
  </si>
  <si>
    <t xml:space="preserve"> - Tû suÊt lît nhuËn sau thuÕ / DT+TN kh¸c</t>
  </si>
  <si>
    <t>3.2 Tû suÊt lîi nhuËn / Tæng Tµi s¶n</t>
  </si>
  <si>
    <t xml:space="preserve"> - Lîi nhuËn tr­íc thuÕ / Tæng Tµi s¶n</t>
  </si>
  <si>
    <t xml:space="preserve"> - Lîi nhuËn sau thuÕ / Tæng Tµi s¶n</t>
  </si>
  <si>
    <t>3.3 Tû suÊt lîi nhô©n sau thuÕ / Nguån vèn CSH</t>
  </si>
  <si>
    <t xml:space="preserve">                                                                                                </t>
  </si>
  <si>
    <t>MÉu sè B 09 - DN</t>
  </si>
  <si>
    <r>
      <t>2-</t>
    </r>
    <r>
      <rPr>
        <b/>
        <i/>
        <sz val="12"/>
        <rFont val="Times New Roman"/>
        <family val="1"/>
      </rPr>
      <t xml:space="preserve">     </t>
    </r>
    <r>
      <rPr>
        <b/>
        <i/>
        <sz val="12"/>
        <rFont val=".VnTime"/>
        <family val="2"/>
      </rPr>
      <t xml:space="preserve">LÜnh vùc kinh doanh:   </t>
    </r>
    <r>
      <rPr>
        <b/>
        <sz val="12"/>
        <rFont val=".VnTime"/>
        <family val="2"/>
      </rPr>
      <t xml:space="preserve">  </t>
    </r>
    <r>
      <rPr>
        <sz val="12"/>
        <rFont val=".VnTime"/>
        <family val="2"/>
      </rPr>
      <t>S¶n xuÊt c«ng nghiÖp</t>
    </r>
  </si>
  <si>
    <t>%</t>
  </si>
  <si>
    <t>lÇn</t>
  </si>
  <si>
    <t xml:space="preserve">              C¸c nghiÖp vô kinh tÕ ph¸t sinh b»ng ngo¹i tÖ ®­îc quy ®æi ra ®ång ViÖt Nam theo tû gi¸ giao dÞch thùc tÕ t¹i thêi ®iÓm ph¸t sinh nghiÖp vô. Cuèi n¨m  c¸c kho¶n môc tiÒn cã nguån gèc ngo¹i tÖ ®­îc quy ®æi theo tû gi¸ liªn Ng©n hµng Nhµ n­íc </t>
  </si>
  <si>
    <r>
      <t xml:space="preserve">                - M¸y mãc TBÞ:    </t>
    </r>
    <r>
      <rPr>
        <b/>
        <sz val="12"/>
        <rFont val=".VnTime"/>
        <family val="2"/>
      </rPr>
      <t xml:space="preserve">    </t>
    </r>
  </si>
  <si>
    <t xml:space="preserve"> -  B¶o hiÓm thÊt nghiÖp</t>
  </si>
  <si>
    <t>L­u chuyÓn tiÒn tÖ</t>
  </si>
  <si>
    <t>MÉu sè 03-DN</t>
  </si>
  <si>
    <t>Theo quy ®Þnh chÕ ®é kÕ to¸n míi ban hµnh t¹i Q§ sè 15/2005</t>
  </si>
  <si>
    <t>(Theo ph­¬ng ph¸p trùc tiÕp)</t>
  </si>
  <si>
    <t>TT</t>
  </si>
  <si>
    <t>MS</t>
  </si>
  <si>
    <t>TM</t>
  </si>
  <si>
    <t>I</t>
  </si>
  <si>
    <t>L­u chuyÓn tiÒn tõ ho¹t ®éng kinh doanh</t>
  </si>
  <si>
    <t>Thu tiÒn tõ b¸n hµng , cung cÊp dÞch vô</t>
  </si>
  <si>
    <t>01</t>
  </si>
  <si>
    <t>TiÒn chi tr¶ cho ng­êi cung cÊp  hµng ho¸ DV</t>
  </si>
  <si>
    <t>02</t>
  </si>
  <si>
    <t>TiÒn chi tr¶ cho ng­êi lao ®éng</t>
  </si>
  <si>
    <t>03</t>
  </si>
  <si>
    <t>TiÒn chi tr¶ l·i vay</t>
  </si>
  <si>
    <t>04</t>
  </si>
  <si>
    <t>TiÒn chi nép thuÕ TNDN</t>
  </si>
  <si>
    <t>05</t>
  </si>
  <si>
    <t>TiÒn thu kh¸c tõ ho¹t ®éng kinh doanh</t>
  </si>
  <si>
    <t>06</t>
  </si>
  <si>
    <t>TiÒn chi kh¸c cho ho¹t ®éng kinh doanh</t>
  </si>
  <si>
    <t>07</t>
  </si>
  <si>
    <t>L­u chuyÓn tiÒn thuÇn tõ ho¹t ®éng KD</t>
  </si>
  <si>
    <t>20</t>
  </si>
  <si>
    <t>II</t>
  </si>
  <si>
    <t>L­u chuyÓn tiÒn tõ ho¹t ®éng ®Çu t­</t>
  </si>
  <si>
    <t>Chi tiÒn ®Ó mua s¾m XDCB</t>
  </si>
  <si>
    <t>21</t>
  </si>
  <si>
    <t>TiÒn thu tõ nh­îng b¸n thanh lý TSC§</t>
  </si>
  <si>
    <t>22</t>
  </si>
  <si>
    <t>TiÒn chi cho vay, mua c¸c cc nî cña ®¬n vÞ kh¸c</t>
  </si>
  <si>
    <t>23</t>
  </si>
  <si>
    <t>TiÒn thu håi cho vay, b¸n c¸c CC nî cña §V#</t>
  </si>
  <si>
    <t>24</t>
  </si>
  <si>
    <t>TiÒn chi ®Çu t­ gãp vµo c¸c §V kh¸c</t>
  </si>
  <si>
    <t>25</t>
  </si>
  <si>
    <t>TiÒn thu håi ®Çu t­ vµo c¸c §V kh¸c</t>
  </si>
  <si>
    <t>26</t>
  </si>
  <si>
    <t>TiÒn thu l·i cho vay, cæ tøc lîi nhuËn ®­îc chia</t>
  </si>
  <si>
    <t>27</t>
  </si>
  <si>
    <t>L­u chuyÓn thuÇn tõ ho¹t ®éng ®Çu t­</t>
  </si>
  <si>
    <t>30</t>
  </si>
  <si>
    <t xml:space="preserve">III </t>
  </si>
  <si>
    <t>L­u chuyÓn tiÒn tõ ho¹t ®éng tµi chÝnh</t>
  </si>
  <si>
    <t>TiÒn thu tõ ph¸t hµnh cæ phiÕu</t>
  </si>
  <si>
    <t>31</t>
  </si>
  <si>
    <t>TiÒn chi tr¶ gãp vèn, mua l¹i cæ phiÕu</t>
  </si>
  <si>
    <t>32</t>
  </si>
  <si>
    <t>TiÒn vay Ng¾n h¹n, dµi h¹n nhËn ®­îc</t>
  </si>
  <si>
    <t>33</t>
  </si>
  <si>
    <t>TiÒn chi tr¶ nî gèc vay</t>
  </si>
  <si>
    <t>34</t>
  </si>
  <si>
    <t>TiÒn chi tr¶ nî thuª tµi chÝnh</t>
  </si>
  <si>
    <t>35</t>
  </si>
  <si>
    <t>Cæ tøc lîi nhuËn ®· tr¶ cho chñ së h÷u</t>
  </si>
  <si>
    <t>36</t>
  </si>
  <si>
    <t>L­u chuyÓn tiÒn thuÇn tõ ho¹t ®éng tµi chÝnh</t>
  </si>
  <si>
    <t>40</t>
  </si>
  <si>
    <t>L­u chuyÓn tiÒn thuÇn trong kú(50=20+30+40)</t>
  </si>
  <si>
    <t>50</t>
  </si>
  <si>
    <t>TiÒn vµ t­¬ng ®­¬ng tiÒn ®Çu kú</t>
  </si>
  <si>
    <t>60</t>
  </si>
  <si>
    <t>TiÒn vµ t­¬ng ®­¬ng tiÒn cuèi kú</t>
  </si>
  <si>
    <t>70</t>
  </si>
  <si>
    <t>VII34</t>
  </si>
  <si>
    <t>b¶ng c©n ®èi kÕ to¸n</t>
  </si>
  <si>
    <t>Tµi s¶n</t>
  </si>
  <si>
    <t>M· sè</t>
  </si>
  <si>
    <t>ThuyÕt minh</t>
  </si>
  <si>
    <t>Sè ®Çu n¨m</t>
  </si>
  <si>
    <t>1</t>
  </si>
  <si>
    <t>2</t>
  </si>
  <si>
    <t>3</t>
  </si>
  <si>
    <t>A. Tµi s¶n ng¾n h¹n</t>
  </si>
  <si>
    <t>100</t>
  </si>
  <si>
    <t/>
  </si>
  <si>
    <t>I.TiÒn vµ c¸c kho¶n t­¬ng ®­¬ng tiÒn</t>
  </si>
  <si>
    <t>110</t>
  </si>
  <si>
    <t>1.TiÒn</t>
  </si>
  <si>
    <t>111</t>
  </si>
  <si>
    <t>V01</t>
  </si>
  <si>
    <t>2. C¸c kho¶n t­¬ng ®­¬ng tiÒn</t>
  </si>
  <si>
    <t>112</t>
  </si>
  <si>
    <t>II. C¸c kho¶n ®Çu t­ tµi chÝnh ng¾n h¹n</t>
  </si>
  <si>
    <t>120</t>
  </si>
  <si>
    <t>V02</t>
  </si>
  <si>
    <t>1. §Çu t­ ng¾n h¹n</t>
  </si>
  <si>
    <t>121</t>
  </si>
  <si>
    <t>3. Dù phßng gi¶m gi¸ ®Çu t­ ng¾n h¹n</t>
  </si>
  <si>
    <t>129</t>
  </si>
  <si>
    <t>III. C¸c kho¶n ph¶i thu ng¾n h¹n</t>
  </si>
  <si>
    <t>130</t>
  </si>
  <si>
    <t>1. Ph¶i thu cña kh¸ch hµng</t>
  </si>
  <si>
    <t>131</t>
  </si>
  <si>
    <t>2. Tr¶ tr­íc cho ng­êi b¸n</t>
  </si>
  <si>
    <t>132</t>
  </si>
  <si>
    <t>3. Ph¶i thu néi bé ng¾n h¹n</t>
  </si>
  <si>
    <t>133</t>
  </si>
  <si>
    <t>4. Ph¶i thu theo tiÕn ®é hîp ®ång XD</t>
  </si>
  <si>
    <t>134</t>
  </si>
  <si>
    <t>5. C¸c kho¶n ph¶i thu kh¸c</t>
  </si>
  <si>
    <t>135</t>
  </si>
  <si>
    <t>V03</t>
  </si>
  <si>
    <t>6. Dù phßng c¸c kho¶n PT ng/h¹n khã ®ßi</t>
  </si>
  <si>
    <t>139</t>
  </si>
  <si>
    <t>IV. Hµng tån kho</t>
  </si>
  <si>
    <t>140</t>
  </si>
  <si>
    <t>1. Hµng tån kho</t>
  </si>
  <si>
    <t>141</t>
  </si>
  <si>
    <t>V04</t>
  </si>
  <si>
    <t>2. Dù phßng gi¶m gi¸ hµng tån kho</t>
  </si>
  <si>
    <t>149</t>
  </si>
  <si>
    <t>V. Tµi s¶n ng¾n h¹n kh¸c</t>
  </si>
  <si>
    <t>150</t>
  </si>
  <si>
    <t>1. Chi phÝ tr¶ tr­íc ng¾n h¹n</t>
  </si>
  <si>
    <t>151</t>
  </si>
  <si>
    <t>2. ThuÕ GTGT ®­îc khÊu trõ</t>
  </si>
  <si>
    <t>152</t>
  </si>
  <si>
    <t>3. ThuÕ vµ c¸c kho¶n kh¸c ph¶i thu</t>
  </si>
  <si>
    <t>154</t>
  </si>
  <si>
    <t>V05</t>
  </si>
  <si>
    <t>4. Tµi s¶n ng¾n h¹n kh¸c</t>
  </si>
  <si>
    <t>158</t>
  </si>
  <si>
    <t>B. Tµi s¶n dµi h¹n</t>
  </si>
  <si>
    <t>200</t>
  </si>
  <si>
    <t>I. C¸c kho¶n thu dµi h¹n</t>
  </si>
  <si>
    <t>210</t>
  </si>
  <si>
    <t>1. Ph¶i thu dµi h¹n cña kh¸ch hµng</t>
  </si>
  <si>
    <t>211</t>
  </si>
  <si>
    <t>2. Vèn kinh doanh ë ®on vÞ trùc thuéc</t>
  </si>
  <si>
    <t>212</t>
  </si>
  <si>
    <t>3. Ph¶i thu dµi h¹n néi bé</t>
  </si>
  <si>
    <t>213</t>
  </si>
  <si>
    <t>V06</t>
  </si>
  <si>
    <t>4. C¸c kho¶n ph¶i thu dµi h¹n kh¸c</t>
  </si>
  <si>
    <t>218</t>
  </si>
  <si>
    <t>V07</t>
  </si>
  <si>
    <t>5. Dù phßng ph¶i thu dµi h¹n khã ®ßi</t>
  </si>
  <si>
    <t>219</t>
  </si>
  <si>
    <t>II. Tµi s¶n cè ®Þnh</t>
  </si>
  <si>
    <t>220</t>
  </si>
  <si>
    <t>1. Tµi s¶n cè ®Þnh h÷u h×nh</t>
  </si>
  <si>
    <t>221</t>
  </si>
  <si>
    <t>V08</t>
  </si>
  <si>
    <t>- Nguyªn gi¸</t>
  </si>
  <si>
    <t>222</t>
  </si>
  <si>
    <t>- Gi¸ trÞ hao mßn luü kÕ</t>
  </si>
  <si>
    <t>223</t>
  </si>
  <si>
    <t>2. Tµi s¶n cè ®Þnh ®i thuª tµi chÝnh</t>
  </si>
  <si>
    <t>224</t>
  </si>
  <si>
    <t>V09</t>
  </si>
  <si>
    <t>225</t>
  </si>
  <si>
    <t>226</t>
  </si>
  <si>
    <t>3. Tµi s¶n cè ®Þnh v« h×nh</t>
  </si>
  <si>
    <t>227</t>
  </si>
  <si>
    <t>V10</t>
  </si>
  <si>
    <t>228</t>
  </si>
  <si>
    <t>229</t>
  </si>
  <si>
    <t>4. Chi phÝ x©y dùng c¬ b¶n dë dang</t>
  </si>
  <si>
    <t>230</t>
  </si>
  <si>
    <t>V11</t>
  </si>
  <si>
    <t>III. BÊt ®éng s¶n ®Çu t­</t>
  </si>
  <si>
    <t>240</t>
  </si>
  <si>
    <t>V12</t>
  </si>
  <si>
    <t>1. Nguyªn gi¸</t>
  </si>
  <si>
    <t>241</t>
  </si>
  <si>
    <t>2. Gi¸ trÞ hao mßn luü kÕ</t>
  </si>
  <si>
    <t>242</t>
  </si>
  <si>
    <t>IV. C¸c kho¶n ®Çu t­ tµi chÝnh dµi h¹n</t>
  </si>
  <si>
    <t>250</t>
  </si>
  <si>
    <t>1. §Çu t­ vµo c«ng ty con</t>
  </si>
  <si>
    <t>251</t>
  </si>
  <si>
    <t>2. §Çu t­ vµo CT liªn kÕt,liªn doanh</t>
  </si>
  <si>
    <t>252</t>
  </si>
  <si>
    <t>3. §Çu t­ dµi h¹n kh¸c</t>
  </si>
  <si>
    <t>258</t>
  </si>
  <si>
    <t>V13</t>
  </si>
  <si>
    <t>4. Dù phßng gi¸m gi¸ CK §T dµi h¹n</t>
  </si>
  <si>
    <t>259</t>
  </si>
  <si>
    <t>V. Tµi s¶n dµi h¹n kh¸c</t>
  </si>
  <si>
    <t>260</t>
  </si>
  <si>
    <t>1. Chi phÝ tr¶ tr­íc dµi h¹n</t>
  </si>
  <si>
    <t>261</t>
  </si>
  <si>
    <t>V14</t>
  </si>
  <si>
    <t>2. Tµi s¶n thuÕ thu nhËp ho·n l¹i</t>
  </si>
  <si>
    <t>262</t>
  </si>
  <si>
    <t>V21</t>
  </si>
  <si>
    <t>3. Tµi s¶n dµi h¹n kh¸c</t>
  </si>
  <si>
    <t>268</t>
  </si>
  <si>
    <t>Tæng céng tµi s¶n</t>
  </si>
  <si>
    <t>270</t>
  </si>
  <si>
    <t>A. Nî ph¶i tr¶</t>
  </si>
  <si>
    <t>300</t>
  </si>
  <si>
    <t>I. Nî ng¾n h¹n</t>
  </si>
  <si>
    <t>310</t>
  </si>
  <si>
    <t>1. Vay vµ nî ng¾n h¹n</t>
  </si>
  <si>
    <t>311</t>
  </si>
  <si>
    <t>V15</t>
  </si>
  <si>
    <t>2. Ph¶i tr¶ cho ng­êi b¸n</t>
  </si>
  <si>
    <t>312</t>
  </si>
  <si>
    <t>3. Ng­êi mua tr¶ tiÒn tr­íc</t>
  </si>
  <si>
    <t>313</t>
  </si>
  <si>
    <t>4.ThuÕ vµ c¸c kho¶n ph¶i nép nhµ n­íc</t>
  </si>
  <si>
    <t>314</t>
  </si>
  <si>
    <t>V16</t>
  </si>
  <si>
    <t>5. Ph¶i tr¶ ng­êi lao ®éng</t>
  </si>
  <si>
    <t>315</t>
  </si>
  <si>
    <t>6. Chi phÝ ph¶i tr¶</t>
  </si>
  <si>
    <t>316</t>
  </si>
  <si>
    <t>V17</t>
  </si>
  <si>
    <t>7. Ph¶i tr¶  néi bé</t>
  </si>
  <si>
    <t>317</t>
  </si>
  <si>
    <t>8. Ph¶i tr¶ theo tiÕn ®é KH H§ XD</t>
  </si>
  <si>
    <t>318</t>
  </si>
  <si>
    <t>9. C¸c kho¶n ph¶i tr¶,ph¶i nép kh¸c</t>
  </si>
  <si>
    <t>319</t>
  </si>
  <si>
    <t>V18</t>
  </si>
  <si>
    <t>10. Dù phßng ph¶i tr¶ ng¾n h¹n</t>
  </si>
  <si>
    <t>320</t>
  </si>
  <si>
    <t>11. Quü khen th­ëng phóc lîi</t>
  </si>
  <si>
    <t>323</t>
  </si>
  <si>
    <t>II. Nî dµi h¹n</t>
  </si>
  <si>
    <t>330</t>
  </si>
  <si>
    <t>1. Ph¶i tr¶ dµi h¹n ng­êi b¸n</t>
  </si>
  <si>
    <t>331</t>
  </si>
  <si>
    <t>2. Ph¶i tr¶ dµi h¹n néi bé</t>
  </si>
  <si>
    <t>332</t>
  </si>
  <si>
    <t>V19</t>
  </si>
  <si>
    <t>3. Ph¶i tr¶ dµi h¹n kh¸c</t>
  </si>
  <si>
    <t>333</t>
  </si>
  <si>
    <t>4. Vay vµ nî dµi h¹n</t>
  </si>
  <si>
    <t>334</t>
  </si>
  <si>
    <t>V20</t>
  </si>
  <si>
    <t>5. ThuÕ thu nhËp ho·n l¹i ph¶i tr¶</t>
  </si>
  <si>
    <t>335</t>
  </si>
  <si>
    <t>6. Dù phßng trî cÊp mÊt viÖc lµm</t>
  </si>
  <si>
    <t>336</t>
  </si>
  <si>
    <t>7.Dù phßng ph¶i tr¶ dµi h¹n</t>
  </si>
  <si>
    <t>337</t>
  </si>
  <si>
    <t>8. Doanh thu ch­a thùc hiÖn</t>
  </si>
  <si>
    <t>338</t>
  </si>
  <si>
    <t>9. Quü ph¸t triÓn khoa häc vµ c«ng nghÖ</t>
  </si>
  <si>
    <t>339</t>
  </si>
  <si>
    <t>B. Nguån vèn chñ së h÷u</t>
  </si>
  <si>
    <t>400</t>
  </si>
  <si>
    <t>I. Vèn chñ së h÷u</t>
  </si>
  <si>
    <t>410</t>
  </si>
  <si>
    <t>V22</t>
  </si>
  <si>
    <t>1. Vèn ®Çu t­ cña chñ së h÷u</t>
  </si>
  <si>
    <t>411</t>
  </si>
  <si>
    <t>2. ThÆng d­ vèn cæ phÇn</t>
  </si>
  <si>
    <t>412</t>
  </si>
  <si>
    <t>3. Vèn kh¸c cña CSH</t>
  </si>
  <si>
    <t>413</t>
  </si>
  <si>
    <t>4. Cæ phiÕu ng©n quü</t>
  </si>
  <si>
    <t>414</t>
  </si>
  <si>
    <t>5. Chªnh lÖch ®¸nh gi¸ l¹i tµi s¶n</t>
  </si>
  <si>
    <t>415</t>
  </si>
  <si>
    <t>6. Chªnh lÖch tØ gi¸ hèi ®o¸i</t>
  </si>
  <si>
    <t>416</t>
  </si>
  <si>
    <t>7. Quü ®Çu t­ ph¸t triÓn</t>
  </si>
  <si>
    <t>417</t>
  </si>
  <si>
    <t>8. Quü dù phßng tµi chÝnh</t>
  </si>
  <si>
    <t>418</t>
  </si>
  <si>
    <t>9. Quü kh¸c thuéc vèn chñ së h÷u</t>
  </si>
  <si>
    <t>419</t>
  </si>
  <si>
    <t>10. Lîi nhuËn sau thuÕ ch­a ph©n phèi</t>
  </si>
  <si>
    <t>420</t>
  </si>
  <si>
    <t>11. Nguån vèn ®Çu t­ XDCB</t>
  </si>
  <si>
    <t>421</t>
  </si>
  <si>
    <t>12. Quü hç trî s¾p xÕp doanh nghiÖp</t>
  </si>
  <si>
    <t>422</t>
  </si>
  <si>
    <t>II. Nguån kinh phÝ, quü kh¸c</t>
  </si>
  <si>
    <t>430</t>
  </si>
  <si>
    <t>1. Nguån kinh phÝ</t>
  </si>
  <si>
    <t>432</t>
  </si>
  <si>
    <t>V23</t>
  </si>
  <si>
    <t>2. Nguån kinh phÝ ®· h×nh thµnh TSC§</t>
  </si>
  <si>
    <t>433</t>
  </si>
  <si>
    <t xml:space="preserve"> Tæng céng nguån vèn</t>
  </si>
  <si>
    <t>440</t>
  </si>
  <si>
    <t>Ng­êi lËp</t>
  </si>
  <si>
    <r>
      <t>(</t>
    </r>
    <r>
      <rPr>
        <b/>
        <i/>
        <sz val="12"/>
        <rFont val=".VnTimeH"/>
        <family val="2"/>
      </rPr>
      <t xml:space="preserve"> ¸</t>
    </r>
    <r>
      <rPr>
        <b/>
        <i/>
        <sz val="12"/>
        <rFont val=".VnTime"/>
        <family val="2"/>
      </rPr>
      <t>p dông ®èi víi c¸c doanh nghiÖp trong lÜnh vùc s¶n xuÊt, chÕ biÕn, dÞch vô ...)</t>
    </r>
  </si>
  <si>
    <t>STT</t>
  </si>
  <si>
    <t>Néi dung</t>
  </si>
  <si>
    <t>Doanh thu b¸n hµng vµ dÞch vô</t>
  </si>
  <si>
    <t>C¸c kho¶n gi¶m trõ doanh thu</t>
  </si>
  <si>
    <t>Doanh thu thuÇn vÒ hµng b¸n vµ dÞch vô</t>
  </si>
  <si>
    <t>Gi¸ vèn hµng b¸n</t>
  </si>
  <si>
    <t xml:space="preserve">Lîi nhuËn gép vÒ b¸n hµng vµ cung cÊp dÞch vô </t>
  </si>
  <si>
    <t>Doanh thu ho¹t ®éng tµi chÝnh</t>
  </si>
  <si>
    <t>Chi phÝ ho¹t ®éng tµi chÝnh</t>
  </si>
  <si>
    <t>Chi phÝ b¸n hµng</t>
  </si>
  <si>
    <t>Chi phÝ qu¶n lý doanh nghiÖp</t>
  </si>
  <si>
    <t>Lîi nhuËn tõ ho¹t ®éng kinh doanh</t>
  </si>
  <si>
    <t>Thu nhËp kh¸c</t>
  </si>
  <si>
    <t>Chi phÝ kh¸c</t>
  </si>
  <si>
    <t xml:space="preserve">Lîi nhuËn kh¸c </t>
  </si>
  <si>
    <t>Tæng lîi nhuËn kÕ to¸n tr­íc thuÕ</t>
  </si>
  <si>
    <t>Lîi nhuËn sau thuÕ thu nhËp doanh nghiÖp</t>
  </si>
  <si>
    <t>L·i trªn mçi cæ phiÓu</t>
  </si>
  <si>
    <t xml:space="preserve">     KÕ to¸n tr­ëng</t>
  </si>
  <si>
    <t xml:space="preserve">                     Gi¸m ®èc</t>
  </si>
  <si>
    <t xml:space="preserve">           - C¸c kho¶n chi phÝ thùc tÕ ch­a ph¸t sinh nh­ng ®­îc trÝch tr­íc vµo chi phÝ SXKD kú nµy ®Ó ®¶m b¶o khi chi phÝ ph¸t sinh thùc tÕ kh«ng g©y biÕn ®éng cho chi phÝ s¶n xuÊt ®¶m b¶o nguyªn t¾c phï hîp gi÷a chi phÝ vµ doanh thu. Khi c¸c chi phÝ ®ã ph¸t sinh, nÕu cã sè chªnh lÖch víi sè ®· trÝch, kÕ to¸n tiÒn hµnh ghi sæ bæ sung hoÆc ghi gi¶m chi phÝ t­¬ng øng víi phÇn chªnh lÖch.</t>
  </si>
  <si>
    <t>25. Tæng Doanh thu b¸n hµng vµ cung cÊp dÞch vô ( MS 01)</t>
  </si>
  <si>
    <t xml:space="preserve">        - Tû lÖ vèn ho¸ ®­îc sö dông ®Ó x¸c ®Þnh chi phÝ ®i vay ®­îc vèn ho¸ trong kú.</t>
  </si>
  <si>
    <t xml:space="preserve">           Gi¸m ®èc</t>
  </si>
  <si>
    <t xml:space="preserve">       - TiÒn göi cã kú h¹n</t>
  </si>
  <si>
    <t xml:space="preserve">      -   C«ng ty ¸p dông chÕ ®é kÕ to¸n ViÖt Nam ban hµnh theo QuyÕt ®Þnh sè 15/2006/ Q§-BTC ngµy 20/3/2006 cña Bé tr­ëng Bé tµi chÝnh, c¸c chuÈn mùc kÕ to¸n ViÖt Nam do Bé Tµi ChÝnh ban hµnh vµ c¸c Th«ng t­  söa ®æi, bæ sung, h­íng dÉn thùc hiÖn kÌm theo.</t>
  </si>
  <si>
    <t>§inh Ngäc Thùc</t>
  </si>
  <si>
    <t xml:space="preserve">         LËp biÓu                                         </t>
  </si>
  <si>
    <t xml:space="preserve">  KÕ to¸n tr­ëng</t>
  </si>
  <si>
    <t xml:space="preserve">      - ThuÕ GTGT ®­îc khÊu trõ</t>
  </si>
  <si>
    <t xml:space="preserve">4. TiÒn l­¬ng b×nh qu©n </t>
  </si>
  <si>
    <t xml:space="preserve">            </t>
  </si>
  <si>
    <t>C«ng ty cp in diªn hång</t>
  </si>
  <si>
    <t>Mã số</t>
  </si>
  <si>
    <t>Thuyết Minh</t>
  </si>
  <si>
    <t xml:space="preserve">                                                                       Mẫu sè B 02 - DN</t>
  </si>
  <si>
    <t>VI.27</t>
  </si>
  <si>
    <t>VI.26</t>
  </si>
  <si>
    <t>VI.25</t>
  </si>
  <si>
    <t>VI.28</t>
  </si>
  <si>
    <t>Trong ®ã: chi phÝ l·i vay</t>
  </si>
  <si>
    <t>VI.30</t>
  </si>
  <si>
    <t>Chi phÝ thuÕ TNDN hiÖn hµnh</t>
  </si>
  <si>
    <t>Chi phÝ thuÕ TNDN ho·n l¹i</t>
  </si>
  <si>
    <t>3. NghiÖp vô vµ sè d­ c¸c bªn liªn quan:</t>
  </si>
  <si>
    <t>Trong n¨m, C«ng ty cã c¸c giao dich víi c¸c bªn liªn quan nh­ sau:</t>
  </si>
  <si>
    <t>Doanh thu b¸n hµng:</t>
  </si>
  <si>
    <t>NXBGD t¹i TP Hµ Néi</t>
  </si>
  <si>
    <t>§¬n vÞ thuéc NXBGD</t>
  </si>
  <si>
    <t>Cty CP ®Çu t­ vµ PTGD HN</t>
  </si>
  <si>
    <t>Ph¶i thu:</t>
  </si>
  <si>
    <t>Gi¸m ®èc c«ng ty</t>
  </si>
  <si>
    <t>187b - Gi¶ng Vâ, §èng §a,Hµ Néi</t>
  </si>
  <si>
    <t>§T: 043513981  - Fax;04 38516067</t>
  </si>
  <si>
    <t>187B, Gi¶ng Vâ, §èng §a, Hµ Néi</t>
  </si>
  <si>
    <t>§T : 0438513981 - Fax: 0438516067</t>
  </si>
  <si>
    <t>187B,Gi¶ng Vâ, §èng §a, Hµ Néi</t>
  </si>
  <si>
    <t>§T: 0438513981 - Fax: 0438516067</t>
  </si>
  <si>
    <r>
      <t xml:space="preserve">c«ng ty cp in diªn hång                                                                      </t>
    </r>
    <r>
      <rPr>
        <sz val="10"/>
        <rFont val=".VnTimeH"/>
        <family val="2"/>
      </rPr>
      <t xml:space="preserve"> MÉu sè B01-DN</t>
    </r>
  </si>
  <si>
    <t>VI. Lîi thÕ th­¬ng m¹i</t>
  </si>
  <si>
    <t>C.lîi Ých cæ ®«ng thiÓu sè</t>
  </si>
  <si>
    <t>439</t>
  </si>
  <si>
    <t>269</t>
  </si>
  <si>
    <t>C¸c chØ tiªu ngoaig b¶ng</t>
  </si>
  <si>
    <t>1. Tµi s¶n thuª ngoµi</t>
  </si>
  <si>
    <t>2.VËt t­ hµng hãa nhËn gi÷ hé, nhËn gia c«ng</t>
  </si>
  <si>
    <t>3.Hµng hãa nhËn b¸n hé, nhËn ký göi, ký c­îc</t>
  </si>
  <si>
    <t>4. Nî khã ®ßi ®· sö lý</t>
  </si>
  <si>
    <t>5. Ngo¹i tÖ c¸c lo¹i</t>
  </si>
  <si>
    <t>6.Dù to¸n chi sù nghiÖp, dù ¸n</t>
  </si>
  <si>
    <t>PhÇn l·i lç trong C«ng ty liªn kÕt liªn doanh</t>
  </si>
  <si>
    <t>Lîi nhuËn sau thuÕ cña cæ ®«ng tiÓu sè</t>
  </si>
  <si>
    <t>Lîi nhuËn sau thuÕ cña cæ ®«ng c«ng ty mÑ</t>
  </si>
  <si>
    <t>61</t>
  </si>
  <si>
    <r>
      <t>¶</t>
    </r>
    <r>
      <rPr>
        <sz val="13"/>
        <color indexed="8"/>
        <rFont val=".VnTime"/>
        <family val="2"/>
      </rPr>
      <t>nh h­ëng cña thay ®æi tû gi¸ hèi ®o¸i ngo¹i tÖ</t>
    </r>
  </si>
  <si>
    <t xml:space="preserve">      §inh Ngäc Thùc</t>
  </si>
  <si>
    <t>Nguån vèn</t>
  </si>
  <si>
    <t>Sè cuèi kú</t>
  </si>
  <si>
    <r>
      <t xml:space="preserve"> </t>
    </r>
    <r>
      <rPr>
        <sz val="12"/>
        <rFont val=".VnTime"/>
        <family val="2"/>
      </rPr>
      <t>Theo giÊy kinh doanh sè 0101493697</t>
    </r>
  </si>
  <si>
    <t xml:space="preserve"> C«ng ty ®­îc Nhµ xuÊt b¶n gi¸o dôc giao s¶n l­îng in s¸ch gi¸o khoa vµ s¸ch bæ trî chiÕm trªn 85% s¶n l­îng trang in thµnh phÈm thùc hiÖn  t¹o ®iÒu kiÖn æn ®Þnh viÖc  lµm cho ng­êi lao ®éng.</t>
  </si>
  <si>
    <t>C¹nh tranh trªn thÞ tr­êng ngµy cµng gay g¾t lµm cho ®¬n  gi¸ vÒ gia c«ng in thÊp, gi¸ vËt t­ ®Çu vµo l¹i t¨ng cao lµm cho C«ng ty gÆp rÊt nhiÒu khã kh¨n.</t>
  </si>
  <si>
    <t xml:space="preserve">  Ng­êi lËp</t>
  </si>
  <si>
    <t>LK Năm nay</t>
  </si>
  <si>
    <t>LK Năm trước</t>
  </si>
  <si>
    <t>Năm 2012</t>
  </si>
  <si>
    <t>-Thiết bị dụng cụ quản lý</t>
  </si>
  <si>
    <t xml:space="preserve"> - Ph­¬ng tiÖn vËn t¶i truyÒn dÉn ( Xe n©ng hµng )</t>
  </si>
  <si>
    <r>
      <t xml:space="preserve"> - M¸y mãc TBÞ:    </t>
    </r>
    <r>
      <rPr>
        <b/>
        <sz val="12"/>
        <rFont val=".VnTime"/>
        <family val="2"/>
      </rPr>
      <t xml:space="preserve">    </t>
    </r>
  </si>
  <si>
    <t xml:space="preserve"> - Nhµ cöa vËt kiÕn tróc</t>
  </si>
  <si>
    <t xml:space="preserve"> + §¨ng kÝ thay ®æi lÇn 4, ngµy 03/11/ 2011 vèn ®iÒu lÖ : 26.280.420.000 (Hai s¸u tû hai tr¨m t¸m m­¬i triÖu bèn tr¨m hai m­¬i  ngµn  ®ång )</t>
  </si>
  <si>
    <t>Chi PC H§QT, BKS</t>
  </si>
  <si>
    <t>Năm 2013</t>
  </si>
  <si>
    <t xml:space="preserve">              B¾t ®Çu tõ ngµy 01/01/2013 kÕt thóc ngµy 31/12/2013</t>
  </si>
  <si>
    <t>Cty CP ddaauf tw &amp; PT HN</t>
  </si>
  <si>
    <t>6 th¸ng n¨m 2013</t>
  </si>
  <si>
    <t>6T/ 2012</t>
  </si>
  <si>
    <t>6T/ 2013</t>
  </si>
  <si>
    <t>Hµ néi, ngµy  08 th¸ng 07 n¨m 2013</t>
  </si>
  <si>
    <t>kÕt qu¶ ho¹t ®éng s¶n xuÊt kinh doanh QII/2013</t>
  </si>
  <si>
    <t>QII Năm nay</t>
  </si>
  <si>
    <t>QII Năm trước</t>
  </si>
  <si>
    <t>Hµ Néi, ngµy 08 th¸ng 07 n¨m 2013</t>
  </si>
  <si>
    <t>Quý II N¨m 2013</t>
  </si>
  <si>
    <t>30/06/2013</t>
  </si>
  <si>
    <t>QII/2013</t>
  </si>
  <si>
    <t>QII/2012</t>
  </si>
  <si>
    <t>6T N¨n 2012</t>
  </si>
  <si>
    <t>6T N¨m 2013</t>
  </si>
  <si>
    <t>30/06/2012</t>
  </si>
  <si>
    <t>59,29</t>
  </si>
  <si>
    <t>40,71</t>
  </si>
  <si>
    <t>12,95</t>
  </si>
  <si>
    <t>87,05</t>
  </si>
  <si>
    <t>2,53</t>
  </si>
  <si>
    <t>3,14</t>
  </si>
  <si>
    <t>Hµ néi, ngµy 08 th¸ng 07 n¨m 2013</t>
  </si>
  <si>
    <t>30/6/2013</t>
  </si>
  <si>
    <t>5. Thu nhËp b×nh qu©n  (20 ng­êi)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</si>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</sst>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##\ ###\ ###\ ###"/>
    <numFmt numFmtId="181" formatCode="###\ ###\ ###\ ###\ ###"/>
    <numFmt numFmtId="182" formatCode="#\ ###\ ###\ ##0"/>
    <numFmt numFmtId="183" formatCode="0.000000000"/>
    <numFmt numFmtId="184" formatCode="0.00000000"/>
    <numFmt numFmtId="185" formatCode="0.0"/>
    <numFmt numFmtId="186" formatCode="0.0000000000"/>
    <numFmt numFmtId="187" formatCode="#,##0.000"/>
    <numFmt numFmtId="188" formatCode="#,##0.0"/>
    <numFmt numFmtId="189" formatCode="0.0%"/>
    <numFmt numFmtId="190" formatCode="[$-409]dddd\,\ mmmm\ dd\,\ yyyy"/>
    <numFmt numFmtId="191" formatCode="mm/dm/yyyy"/>
    <numFmt numFmtId="192" formatCode="mm/dd/yyyy"/>
    <numFmt numFmtId="193" formatCode="#.0\ ###\ ###\ ##0"/>
    <numFmt numFmtId="194" formatCode="#.\ ###\ ###\ ##0"/>
    <numFmt numFmtId="195" formatCode=".\ ###\ ###\ ##00;"/>
    <numFmt numFmtId="196" formatCode="##############"/>
    <numFmt numFmtId="197" formatCode="_(* #,##0_);_(* \(#,##0\);_(* &quot;-&quot;??_);_(@_)"/>
    <numFmt numFmtId="198" formatCode="#,##0;[Red]\(#,##0\);\-"/>
    <numFmt numFmtId="199" formatCode="#\ ###\ ###\ ###"/>
    <numFmt numFmtId="200" formatCode="#,##0.00000"/>
    <numFmt numFmtId="201" formatCode="#,##0.000000"/>
    <numFmt numFmtId="202" formatCode="#\ ###\ ###"/>
    <numFmt numFmtId="203" formatCode="\ #\ ###\ ###\ ###"/>
    <numFmt numFmtId="204" formatCode="###\ ###\ ###"/>
  </numFmts>
  <fonts count="38">
    <font>
      <sz val="12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sz val="13"/>
      <name val=".VnTime"/>
      <family val="2"/>
    </font>
    <font>
      <b/>
      <sz val="13"/>
      <name val=".VnTime"/>
      <family val="2"/>
    </font>
    <font>
      <b/>
      <sz val="12"/>
      <name val=".VnTime"/>
      <family val="2"/>
    </font>
    <font>
      <sz val="8"/>
      <name val=".VnTime"/>
      <family val="0"/>
    </font>
    <font>
      <i/>
      <sz val="12"/>
      <name val=".VnTime"/>
      <family val="2"/>
    </font>
    <font>
      <b/>
      <i/>
      <sz val="12"/>
      <name val=".VnTim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.VnTimeH"/>
      <family val="2"/>
    </font>
    <font>
      <sz val="12"/>
      <color indexed="10"/>
      <name val=".VnTime"/>
      <family val="0"/>
    </font>
    <font>
      <i/>
      <sz val="13"/>
      <name val=".VnTime"/>
      <family val="2"/>
    </font>
    <font>
      <b/>
      <sz val="15"/>
      <name val=".VnTimeH"/>
      <family val="2"/>
    </font>
    <font>
      <b/>
      <sz val="10"/>
      <name val="Arial"/>
      <family val="0"/>
    </font>
    <font>
      <i/>
      <sz val="14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i/>
      <sz val="12"/>
      <name val=".VnTimeH"/>
      <family val="2"/>
    </font>
    <font>
      <sz val="10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color indexed="8"/>
      <name val=".VnTime"/>
      <family val="2"/>
    </font>
    <font>
      <b/>
      <sz val="14"/>
      <color indexed="8"/>
      <name val=".VnTimeH"/>
      <family val="2"/>
    </font>
    <font>
      <i/>
      <sz val="12"/>
      <color indexed="8"/>
      <name val=".VnTime"/>
      <family val="2"/>
    </font>
    <font>
      <sz val="13"/>
      <color indexed="8"/>
      <name val=".VnTime"/>
      <family val="0"/>
    </font>
    <font>
      <b/>
      <sz val="13"/>
      <color indexed="8"/>
      <name val=".VnTime"/>
      <family val="0"/>
    </font>
    <font>
      <b/>
      <i/>
      <sz val="13"/>
      <color indexed="8"/>
      <name val=".VnTime"/>
      <family val="0"/>
    </font>
    <font>
      <b/>
      <sz val="11"/>
      <color indexed="8"/>
      <name val=".VnTime"/>
      <family val="2"/>
    </font>
    <font>
      <i/>
      <sz val="13"/>
      <color indexed="8"/>
      <name val=".VnTime"/>
      <family val="2"/>
    </font>
    <font>
      <sz val="10"/>
      <name val=".VnTimeH"/>
      <family val="2"/>
    </font>
    <font>
      <sz val="10"/>
      <name val="Arial"/>
      <family val="2"/>
    </font>
    <font>
      <b/>
      <sz val="11"/>
      <name val=".VnTimeH"/>
      <family val="2"/>
    </font>
    <font>
      <b/>
      <sz val="11"/>
      <color indexed="8"/>
      <name val=".VnTimeH"/>
      <family val="2"/>
    </font>
    <font>
      <sz val="13"/>
      <color indexed="8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 indent="2"/>
    </xf>
    <xf numFmtId="0" fontId="5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0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justify" wrapText="1"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181" fontId="5" fillId="2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81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4" xfId="0" applyFont="1" applyBorder="1" applyAlignment="1">
      <alignment horizontal="center" wrapText="1"/>
    </xf>
    <xf numFmtId="182" fontId="0" fillId="0" borderId="0" xfId="0" applyNumberFormat="1" applyAlignment="1">
      <alignment/>
    </xf>
    <xf numFmtId="3" fontId="5" fillId="2" borderId="5" xfId="0" applyNumberFormat="1" applyFont="1" applyFill="1" applyBorder="1" applyAlignment="1">
      <alignment horizontal="right"/>
    </xf>
    <xf numFmtId="192" fontId="5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80" fontId="28" fillId="0" borderId="0" xfId="0" applyNumberFormat="1" applyFont="1" applyAlignment="1">
      <alignment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80" fontId="29" fillId="0" borderId="2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 indent="1"/>
    </xf>
    <xf numFmtId="0" fontId="28" fillId="0" borderId="4" xfId="0" applyFont="1" applyBorder="1" applyAlignment="1">
      <alignment/>
    </xf>
    <xf numFmtId="180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 indent="1"/>
    </xf>
    <xf numFmtId="49" fontId="25" fillId="0" borderId="4" xfId="0" applyNumberFormat="1" applyFont="1" applyBorder="1" applyAlignment="1">
      <alignment horizontal="center"/>
    </xf>
    <xf numFmtId="180" fontId="25" fillId="0" borderId="4" xfId="0" applyNumberFormat="1" applyFont="1" applyBorder="1" applyAlignment="1">
      <alignment/>
    </xf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 indent="1"/>
    </xf>
    <xf numFmtId="49" fontId="28" fillId="0" borderId="4" xfId="0" applyNumberFormat="1" applyFont="1" applyBorder="1" applyAlignment="1">
      <alignment horizontal="center"/>
    </xf>
    <xf numFmtId="180" fontId="29" fillId="0" borderId="4" xfId="0" applyNumberFormat="1" applyFont="1" applyBorder="1" applyAlignment="1">
      <alignment/>
    </xf>
    <xf numFmtId="0" fontId="28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 indent="1"/>
    </xf>
    <xf numFmtId="180" fontId="28" fillId="0" borderId="4" xfId="0" applyNumberFormat="1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left" indent="1"/>
    </xf>
    <xf numFmtId="49" fontId="25" fillId="0" borderId="4" xfId="0" applyNumberFormat="1" applyFont="1" applyBorder="1" applyAlignment="1">
      <alignment horizontal="center"/>
    </xf>
    <xf numFmtId="180" fontId="25" fillId="0" borderId="4" xfId="0" applyNumberFormat="1" applyFont="1" applyBorder="1" applyAlignment="1">
      <alignment/>
    </xf>
    <xf numFmtId="180" fontId="29" fillId="0" borderId="4" xfId="0" applyNumberFormat="1" applyFont="1" applyBorder="1" applyAlignment="1">
      <alignment/>
    </xf>
    <xf numFmtId="0" fontId="29" fillId="0" borderId="4" xfId="0" applyFont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5" xfId="0" applyFont="1" applyBorder="1" applyAlignment="1">
      <alignment horizontal="left" indent="1"/>
    </xf>
    <xf numFmtId="49" fontId="29" fillId="0" borderId="5" xfId="0" applyNumberFormat="1" applyFont="1" applyBorder="1" applyAlignment="1">
      <alignment horizontal="center"/>
    </xf>
    <xf numFmtId="49" fontId="31" fillId="0" borderId="5" xfId="0" applyNumberFormat="1" applyFont="1" applyBorder="1" applyAlignment="1">
      <alignment horizontal="center"/>
    </xf>
    <xf numFmtId="180" fontId="29" fillId="0" borderId="5" xfId="0" applyNumberFormat="1" applyFont="1" applyBorder="1" applyAlignment="1">
      <alignment/>
    </xf>
    <xf numFmtId="0" fontId="25" fillId="0" borderId="0" xfId="0" applyFont="1" applyAlignment="1">
      <alignment horizontal="left" indent="1"/>
    </xf>
    <xf numFmtId="0" fontId="28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180" fontId="25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49" fontId="2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181" fontId="5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3" fillId="0" borderId="7" xfId="0" applyNumberFormat="1" applyFont="1" applyBorder="1" applyAlignment="1">
      <alignment horizontal="center"/>
    </xf>
    <xf numFmtId="182" fontId="3" fillId="0" borderId="5" xfId="0" applyNumberFormat="1" applyFont="1" applyBorder="1" applyAlignment="1">
      <alignment horizontal="center"/>
    </xf>
    <xf numFmtId="182" fontId="3" fillId="0" borderId="1" xfId="0" applyNumberFormat="1" applyFont="1" applyBorder="1" applyAlignment="1">
      <alignment horizontal="center"/>
    </xf>
    <xf numFmtId="182" fontId="3" fillId="0" borderId="1" xfId="0" applyNumberFormat="1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7" xfId="0" applyNumberFormat="1" applyFont="1" applyBorder="1" applyAlignment="1">
      <alignment horizontal="right"/>
    </xf>
    <xf numFmtId="182" fontId="3" fillId="0" borderId="5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 wrapText="1"/>
    </xf>
    <xf numFmtId="0" fontId="5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justify" wrapText="1"/>
    </xf>
    <xf numFmtId="0" fontId="4" fillId="0" borderId="0" xfId="0" applyNumberFormat="1" applyFont="1" applyAlignment="1">
      <alignment horizontal="justify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99" fontId="0" fillId="0" borderId="0" xfId="0" applyNumberFormat="1" applyFont="1" applyAlignment="1">
      <alignment horizontal="right" wrapText="1"/>
    </xf>
    <xf numFmtId="0" fontId="36" fillId="0" borderId="0" xfId="0" applyFont="1" applyAlignment="1">
      <alignment/>
    </xf>
    <xf numFmtId="0" fontId="3" fillId="0" borderId="5" xfId="0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181" fontId="5" fillId="0" borderId="8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181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/>
    </xf>
    <xf numFmtId="181" fontId="0" fillId="0" borderId="6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81" fontId="0" fillId="0" borderId="13" xfId="0" applyNumberFormat="1" applyFont="1" applyBorder="1" applyAlignment="1">
      <alignment/>
    </xf>
    <xf numFmtId="181" fontId="0" fillId="0" borderId="9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82" fontId="4" fillId="0" borderId="4" xfId="0" applyNumberFormat="1" applyFont="1" applyBorder="1" applyAlignment="1">
      <alignment horizontal="center"/>
    </xf>
    <xf numFmtId="18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29" fillId="0" borderId="7" xfId="0" applyFont="1" applyBorder="1" applyAlignment="1">
      <alignment horizontal="center"/>
    </xf>
    <xf numFmtId="49" fontId="29" fillId="0" borderId="7" xfId="0" applyNumberFormat="1" applyFont="1" applyBorder="1" applyAlignment="1">
      <alignment horizontal="center"/>
    </xf>
    <xf numFmtId="180" fontId="29" fillId="0" borderId="7" xfId="0" applyNumberFormat="1" applyFont="1" applyBorder="1" applyAlignment="1">
      <alignment/>
    </xf>
    <xf numFmtId="49" fontId="28" fillId="0" borderId="7" xfId="0" applyNumberFormat="1" applyFont="1" applyBorder="1" applyAlignment="1">
      <alignment horizontal="center"/>
    </xf>
    <xf numFmtId="0" fontId="37" fillId="0" borderId="7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199" fontId="0" fillId="0" borderId="8" xfId="0" applyNumberFormat="1" applyFont="1" applyBorder="1" applyAlignment="1">
      <alignment vertical="center"/>
    </xf>
    <xf numFmtId="202" fontId="0" fillId="0" borderId="0" xfId="0" applyNumberFormat="1" applyFont="1" applyAlignment="1">
      <alignment wrapText="1"/>
    </xf>
    <xf numFmtId="182" fontId="0" fillId="0" borderId="4" xfId="0" applyNumberFormat="1" applyBorder="1" applyAlignment="1">
      <alignment/>
    </xf>
    <xf numFmtId="180" fontId="0" fillId="2" borderId="4" xfId="0" applyNumberFormat="1" applyFont="1" applyFill="1" applyBorder="1" applyAlignment="1">
      <alignment/>
    </xf>
    <xf numFmtId="199" fontId="0" fillId="3" borderId="0" xfId="0" applyNumberFormat="1" applyFont="1" applyFill="1" applyAlignment="1">
      <alignment horizontal="right" wrapText="1"/>
    </xf>
    <xf numFmtId="202" fontId="0" fillId="0" borderId="0" xfId="0" applyNumberFormat="1" applyFont="1" applyAlignment="1">
      <alignment/>
    </xf>
    <xf numFmtId="19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justify" wrapText="1"/>
    </xf>
    <xf numFmtId="0" fontId="5" fillId="0" borderId="12" xfId="0" applyFont="1" applyBorder="1" applyAlignment="1">
      <alignment horizontal="center" wrapText="1"/>
    </xf>
    <xf numFmtId="204" fontId="5" fillId="0" borderId="0" xfId="0" applyNumberFormat="1" applyFont="1" applyAlignment="1">
      <alignment horizontal="center"/>
    </xf>
    <xf numFmtId="181" fontId="5" fillId="0" borderId="14" xfId="0" applyNumberFormat="1" applyFont="1" applyBorder="1" applyAlignment="1">
      <alignment/>
    </xf>
    <xf numFmtId="181" fontId="5" fillId="0" borderId="5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2" fontId="0" fillId="2" borderId="15" xfId="0" applyNumberFormat="1" applyFont="1" applyFill="1" applyBorder="1" applyAlignment="1">
      <alignment horizontal="center" wrapText="1"/>
    </xf>
    <xf numFmtId="2" fontId="0" fillId="2" borderId="16" xfId="0" applyNumberFormat="1" applyFont="1" applyFill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180" fontId="32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18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199" fontId="5" fillId="0" borderId="17" xfId="0" applyNumberFormat="1" applyFont="1" applyBorder="1" applyAlignment="1">
      <alignment horizontal="center" wrapText="1"/>
    </xf>
    <xf numFmtId="199" fontId="5" fillId="0" borderId="18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justify" wrapText="1"/>
    </xf>
    <xf numFmtId="0" fontId="0" fillId="2" borderId="15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181" fontId="1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81" fontId="5" fillId="2" borderId="13" xfId="0" applyNumberFormat="1" applyFont="1" applyFill="1" applyBorder="1" applyAlignment="1">
      <alignment horizontal="center" vertical="center"/>
    </xf>
    <xf numFmtId="181" fontId="5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181" fontId="3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3" fontId="5" fillId="2" borderId="2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justify" wrapText="1"/>
    </xf>
    <xf numFmtId="0" fontId="5" fillId="0" borderId="17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0" fillId="0" borderId="5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0" xfId="0" applyFont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0" fillId="0" borderId="1" xfId="0" applyFont="1" applyBorder="1" applyAlignment="1">
      <alignment horizontal="justify" wrapText="1"/>
    </xf>
  </cellXfs>
  <cellStyles count="9">
    <cellStyle name="Normal" xfId="0"/>
    <cellStyle name="Comma" xfId="15"/>
    <cellStyle name="Comma [0]" xfId="16"/>
    <cellStyle name="Comma 4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zoomScale="80" zoomScaleNormal="80" workbookViewId="0" topLeftCell="A1">
      <selection activeCell="H27" sqref="H27"/>
    </sheetView>
  </sheetViews>
  <sheetFormatPr defaultColWidth="8.796875" defaultRowHeight="15"/>
  <cols>
    <col min="1" max="1" width="38.8984375" style="0" customWidth="1"/>
    <col min="3" max="3" width="8.8984375" style="0" customWidth="1"/>
    <col min="4" max="4" width="16.8984375" style="0" customWidth="1"/>
    <col min="5" max="5" width="17" style="0" customWidth="1"/>
  </cols>
  <sheetData>
    <row r="1" spans="1:4" ht="16.5">
      <c r="A1" s="267" t="s">
        <v>565</v>
      </c>
      <c r="B1" s="268"/>
      <c r="C1" s="268"/>
      <c r="D1" s="268"/>
    </row>
    <row r="2" spans="1:4" ht="16.5">
      <c r="A2" s="267" t="s">
        <v>559</v>
      </c>
      <c r="B2" s="268"/>
      <c r="C2" s="268"/>
      <c r="D2" s="268"/>
    </row>
    <row r="3" spans="1:4" ht="19.5" customHeight="1">
      <c r="A3" s="64" t="s">
        <v>560</v>
      </c>
      <c r="B3" s="65"/>
      <c r="C3" s="65"/>
      <c r="D3" s="65"/>
    </row>
    <row r="4" spans="1:4" ht="9" customHeight="1">
      <c r="A4" s="64"/>
      <c r="B4" s="65"/>
      <c r="C4" s="65"/>
      <c r="D4" s="65"/>
    </row>
    <row r="5" spans="1:4" ht="9" customHeight="1">
      <c r="A5" s="64"/>
      <c r="B5" s="65"/>
      <c r="C5" s="65"/>
      <c r="D5" s="65"/>
    </row>
    <row r="6" spans="1:4" ht="21">
      <c r="A6" s="256" t="s">
        <v>289</v>
      </c>
      <c r="B6" s="257"/>
      <c r="C6" s="257"/>
      <c r="D6" s="257"/>
    </row>
    <row r="7" spans="1:4" s="75" customFormat="1" ht="18">
      <c r="A7" s="269" t="s">
        <v>623</v>
      </c>
      <c r="B7" s="269"/>
      <c r="C7" s="269"/>
      <c r="D7" s="269"/>
    </row>
    <row r="8" spans="1:4" ht="10.5" customHeight="1">
      <c r="A8" s="256"/>
      <c r="B8" s="257"/>
      <c r="C8" s="257"/>
      <c r="D8" s="257"/>
    </row>
    <row r="9" spans="1:5" ht="15" customHeight="1">
      <c r="A9" s="258" t="s">
        <v>290</v>
      </c>
      <c r="B9" s="258" t="s">
        <v>291</v>
      </c>
      <c r="C9" s="260" t="s">
        <v>292</v>
      </c>
      <c r="D9" s="262" t="s">
        <v>584</v>
      </c>
      <c r="E9" s="262" t="s">
        <v>293</v>
      </c>
    </row>
    <row r="10" spans="1:5" ht="15" customHeight="1">
      <c r="A10" s="259"/>
      <c r="B10" s="259"/>
      <c r="C10" s="261"/>
      <c r="D10" s="263"/>
      <c r="E10" s="263"/>
    </row>
    <row r="11" spans="1:5" ht="15">
      <c r="A11" s="176" t="s">
        <v>294</v>
      </c>
      <c r="B11" s="176" t="s">
        <v>295</v>
      </c>
      <c r="C11" s="176" t="s">
        <v>296</v>
      </c>
      <c r="D11" s="177">
        <v>5</v>
      </c>
      <c r="E11" s="177">
        <v>4</v>
      </c>
    </row>
    <row r="12" spans="1:5" ht="19.5" customHeight="1">
      <c r="A12" s="166" t="s">
        <v>297</v>
      </c>
      <c r="B12" s="167" t="s">
        <v>298</v>
      </c>
      <c r="C12" s="165" t="s">
        <v>299</v>
      </c>
      <c r="D12" s="225">
        <f>D13+D16+D19+D26+D29</f>
        <v>21138697911</v>
      </c>
      <c r="E12" s="225">
        <v>20743013078</v>
      </c>
    </row>
    <row r="13" spans="1:6" ht="19.5" customHeight="1">
      <c r="A13" s="169" t="s">
        <v>300</v>
      </c>
      <c r="B13" s="167" t="s">
        <v>301</v>
      </c>
      <c r="C13" s="165" t="s">
        <v>299</v>
      </c>
      <c r="D13" s="226">
        <f>D14+D15</f>
        <v>626937909</v>
      </c>
      <c r="E13" s="226">
        <v>2584735613</v>
      </c>
      <c r="F13" s="168">
        <f>F14+F15</f>
        <v>0</v>
      </c>
    </row>
    <row r="14" spans="1:5" ht="19.5" customHeight="1">
      <c r="A14" s="170" t="s">
        <v>302</v>
      </c>
      <c r="B14" s="165" t="s">
        <v>303</v>
      </c>
      <c r="C14" s="165" t="s">
        <v>304</v>
      </c>
      <c r="D14" s="181">
        <v>126937909</v>
      </c>
      <c r="E14" s="181">
        <v>584735613</v>
      </c>
    </row>
    <row r="15" spans="1:5" ht="19.5" customHeight="1">
      <c r="A15" s="170" t="s">
        <v>305</v>
      </c>
      <c r="B15" s="165" t="s">
        <v>306</v>
      </c>
      <c r="C15" s="165" t="s">
        <v>299</v>
      </c>
      <c r="D15" s="171">
        <v>500000000</v>
      </c>
      <c r="E15" s="171">
        <v>2000000000</v>
      </c>
    </row>
    <row r="16" spans="1:5" ht="19.5" customHeight="1">
      <c r="A16" s="169" t="s">
        <v>307</v>
      </c>
      <c r="B16" s="167" t="s">
        <v>308</v>
      </c>
      <c r="C16" s="165" t="s">
        <v>309</v>
      </c>
      <c r="D16" s="168"/>
      <c r="E16" s="168"/>
    </row>
    <row r="17" spans="1:5" ht="19.5" customHeight="1">
      <c r="A17" s="170" t="s">
        <v>310</v>
      </c>
      <c r="B17" s="165" t="s">
        <v>311</v>
      </c>
      <c r="C17" s="165"/>
      <c r="D17" s="171"/>
      <c r="E17" s="171"/>
    </row>
    <row r="18" spans="1:5" ht="19.5" customHeight="1">
      <c r="A18" s="170" t="s">
        <v>312</v>
      </c>
      <c r="B18" s="165" t="s">
        <v>313</v>
      </c>
      <c r="C18" s="165" t="s">
        <v>299</v>
      </c>
      <c r="D18" s="171"/>
      <c r="E18" s="171"/>
    </row>
    <row r="19" spans="1:5" ht="19.5" customHeight="1">
      <c r="A19" s="169" t="s">
        <v>314</v>
      </c>
      <c r="B19" s="167" t="s">
        <v>315</v>
      </c>
      <c r="C19" s="165" t="s">
        <v>299</v>
      </c>
      <c r="D19" s="168">
        <f>D20+D21+D22+D23+D24+D25</f>
        <v>17618589746</v>
      </c>
      <c r="E19" s="168">
        <v>15623671630</v>
      </c>
    </row>
    <row r="20" spans="1:5" ht="19.5" customHeight="1">
      <c r="A20" s="170" t="s">
        <v>316</v>
      </c>
      <c r="B20" s="165" t="s">
        <v>317</v>
      </c>
      <c r="C20" s="165" t="s">
        <v>299</v>
      </c>
      <c r="D20" s="171">
        <v>374728728</v>
      </c>
      <c r="E20" s="171">
        <v>916989876</v>
      </c>
    </row>
    <row r="21" spans="1:5" ht="19.5" customHeight="1">
      <c r="A21" s="170" t="s">
        <v>318</v>
      </c>
      <c r="B21" s="165" t="s">
        <v>319</v>
      </c>
      <c r="C21" s="165" t="s">
        <v>299</v>
      </c>
      <c r="D21" s="171">
        <v>280000030</v>
      </c>
      <c r="E21" s="171">
        <v>280000030</v>
      </c>
    </row>
    <row r="22" spans="1:5" ht="19.5" customHeight="1">
      <c r="A22" s="170" t="s">
        <v>320</v>
      </c>
      <c r="B22" s="165" t="s">
        <v>321</v>
      </c>
      <c r="C22" s="165" t="s">
        <v>299</v>
      </c>
      <c r="D22" s="171"/>
      <c r="E22" s="171"/>
    </row>
    <row r="23" spans="1:5" ht="19.5" customHeight="1">
      <c r="A23" s="170" t="s">
        <v>322</v>
      </c>
      <c r="B23" s="165" t="s">
        <v>323</v>
      </c>
      <c r="C23" s="165" t="s">
        <v>299</v>
      </c>
      <c r="D23" s="171"/>
      <c r="E23" s="171"/>
    </row>
    <row r="24" spans="1:5" ht="19.5" customHeight="1">
      <c r="A24" s="170" t="s">
        <v>324</v>
      </c>
      <c r="B24" s="165" t="s">
        <v>325</v>
      </c>
      <c r="C24" s="165" t="s">
        <v>326</v>
      </c>
      <c r="D24" s="171">
        <v>17251335653</v>
      </c>
      <c r="E24" s="171">
        <v>14714156389</v>
      </c>
    </row>
    <row r="25" spans="1:5" ht="19.5" customHeight="1">
      <c r="A25" s="170" t="s">
        <v>327</v>
      </c>
      <c r="B25" s="165" t="s">
        <v>328</v>
      </c>
      <c r="C25" s="165" t="s">
        <v>299</v>
      </c>
      <c r="D25" s="171">
        <v>-287474665</v>
      </c>
      <c r="E25" s="171">
        <v>-287474665</v>
      </c>
    </row>
    <row r="26" spans="1:5" ht="19.5" customHeight="1">
      <c r="A26" s="169" t="s">
        <v>329</v>
      </c>
      <c r="B26" s="167" t="s">
        <v>330</v>
      </c>
      <c r="C26" s="165" t="s">
        <v>299</v>
      </c>
      <c r="D26" s="168">
        <f>D27</f>
        <v>2217849587</v>
      </c>
      <c r="E26" s="168">
        <v>2188454949</v>
      </c>
    </row>
    <row r="27" spans="1:5" ht="19.5" customHeight="1">
      <c r="A27" s="170" t="s">
        <v>331</v>
      </c>
      <c r="B27" s="165" t="s">
        <v>332</v>
      </c>
      <c r="C27" s="165" t="s">
        <v>333</v>
      </c>
      <c r="D27" s="171">
        <v>2217849587</v>
      </c>
      <c r="E27" s="171">
        <v>2188454949</v>
      </c>
    </row>
    <row r="28" spans="1:5" ht="19.5" customHeight="1">
      <c r="A28" s="170" t="s">
        <v>334</v>
      </c>
      <c r="B28" s="165" t="s">
        <v>335</v>
      </c>
      <c r="C28" s="165" t="s">
        <v>299</v>
      </c>
      <c r="D28" s="171"/>
      <c r="E28" s="171"/>
    </row>
    <row r="29" spans="1:5" ht="19.5" customHeight="1">
      <c r="A29" s="169" t="s">
        <v>336</v>
      </c>
      <c r="B29" s="167" t="s">
        <v>337</v>
      </c>
      <c r="C29" s="165" t="s">
        <v>299</v>
      </c>
      <c r="D29" s="168">
        <f>D30+D31+D32+D33</f>
        <v>675320669</v>
      </c>
      <c r="E29" s="168">
        <v>346150886</v>
      </c>
    </row>
    <row r="30" spans="1:5" ht="19.5" customHeight="1">
      <c r="A30" s="170" t="s">
        <v>338</v>
      </c>
      <c r="B30" s="165" t="s">
        <v>339</v>
      </c>
      <c r="C30" s="165" t="s">
        <v>299</v>
      </c>
      <c r="D30" s="171"/>
      <c r="E30" s="171"/>
    </row>
    <row r="31" spans="1:5" ht="19.5" customHeight="1">
      <c r="A31" s="170" t="s">
        <v>340</v>
      </c>
      <c r="B31" s="165" t="s">
        <v>341</v>
      </c>
      <c r="C31" s="165" t="s">
        <v>299</v>
      </c>
      <c r="D31" s="171">
        <v>658091587</v>
      </c>
      <c r="E31" s="171">
        <v>309576366</v>
      </c>
    </row>
    <row r="32" spans="1:5" ht="19.5" customHeight="1">
      <c r="A32" s="170" t="s">
        <v>342</v>
      </c>
      <c r="B32" s="165" t="s">
        <v>343</v>
      </c>
      <c r="C32" s="165" t="s">
        <v>344</v>
      </c>
      <c r="D32" s="171"/>
      <c r="E32" s="171">
        <v>972239</v>
      </c>
    </row>
    <row r="33" spans="1:5" ht="19.5" customHeight="1">
      <c r="A33" s="170" t="s">
        <v>345</v>
      </c>
      <c r="B33" s="165" t="s">
        <v>346</v>
      </c>
      <c r="C33" s="165" t="s">
        <v>299</v>
      </c>
      <c r="D33" s="171">
        <v>17229082</v>
      </c>
      <c r="E33" s="171">
        <v>35602281</v>
      </c>
    </row>
    <row r="34" spans="1:5" ht="19.5" customHeight="1">
      <c r="A34" s="166" t="s">
        <v>347</v>
      </c>
      <c r="B34" s="167" t="s">
        <v>348</v>
      </c>
      <c r="C34" s="165" t="s">
        <v>299</v>
      </c>
      <c r="D34" s="168">
        <f>D35+D41</f>
        <v>17511842376</v>
      </c>
      <c r="E34" s="168">
        <v>14758442161</v>
      </c>
    </row>
    <row r="35" spans="1:5" ht="19.5" customHeight="1">
      <c r="A35" s="169" t="s">
        <v>349</v>
      </c>
      <c r="B35" s="167" t="s">
        <v>350</v>
      </c>
      <c r="C35" s="165" t="s">
        <v>299</v>
      </c>
      <c r="D35" s="168"/>
      <c r="E35" s="168"/>
    </row>
    <row r="36" spans="1:5" ht="19.5" customHeight="1">
      <c r="A36" s="170" t="s">
        <v>351</v>
      </c>
      <c r="B36" s="165" t="s">
        <v>352</v>
      </c>
      <c r="C36" s="165" t="s">
        <v>299</v>
      </c>
      <c r="D36" s="171"/>
      <c r="E36" s="171"/>
    </row>
    <row r="37" spans="1:5" ht="19.5" customHeight="1">
      <c r="A37" s="170" t="s">
        <v>353</v>
      </c>
      <c r="B37" s="165" t="s">
        <v>354</v>
      </c>
      <c r="C37" s="165" t="s">
        <v>299</v>
      </c>
      <c r="D37" s="171"/>
      <c r="E37" s="171"/>
    </row>
    <row r="38" spans="1:5" ht="19.5" customHeight="1">
      <c r="A38" s="170" t="s">
        <v>355</v>
      </c>
      <c r="B38" s="165" t="s">
        <v>356</v>
      </c>
      <c r="C38" s="165" t="s">
        <v>357</v>
      </c>
      <c r="D38" s="171"/>
      <c r="E38" s="171"/>
    </row>
    <row r="39" spans="1:5" ht="19.5" customHeight="1">
      <c r="A39" s="170" t="s">
        <v>358</v>
      </c>
      <c r="B39" s="165" t="s">
        <v>359</v>
      </c>
      <c r="C39" s="165" t="s">
        <v>360</v>
      </c>
      <c r="D39" s="171"/>
      <c r="E39" s="171"/>
    </row>
    <row r="40" spans="1:5" ht="19.5" customHeight="1">
      <c r="A40" s="170" t="s">
        <v>361</v>
      </c>
      <c r="B40" s="165" t="s">
        <v>362</v>
      </c>
      <c r="C40" s="165" t="s">
        <v>299</v>
      </c>
      <c r="D40" s="171"/>
      <c r="E40" s="171"/>
    </row>
    <row r="41" spans="1:5" ht="19.5" customHeight="1">
      <c r="A41" s="169" t="s">
        <v>363</v>
      </c>
      <c r="B41" s="167" t="s">
        <v>364</v>
      </c>
      <c r="C41" s="165" t="s">
        <v>299</v>
      </c>
      <c r="D41" s="168">
        <f>D42+D45+D48+D51</f>
        <v>17511842376</v>
      </c>
      <c r="E41" s="168">
        <v>14758442161</v>
      </c>
    </row>
    <row r="42" spans="1:5" ht="19.5" customHeight="1">
      <c r="A42" s="170" t="s">
        <v>365</v>
      </c>
      <c r="B42" s="165" t="s">
        <v>366</v>
      </c>
      <c r="C42" s="165" t="s">
        <v>367</v>
      </c>
      <c r="D42" s="171">
        <f>D43+D44</f>
        <v>14091842376</v>
      </c>
      <c r="E42" s="171">
        <v>14758442161</v>
      </c>
    </row>
    <row r="43" spans="1:5" ht="19.5" customHeight="1">
      <c r="A43" s="170" t="s">
        <v>368</v>
      </c>
      <c r="B43" s="165" t="s">
        <v>369</v>
      </c>
      <c r="C43" s="165" t="s">
        <v>299</v>
      </c>
      <c r="D43" s="171">
        <v>33208738820</v>
      </c>
      <c r="E43" s="171">
        <v>33208738820</v>
      </c>
    </row>
    <row r="44" spans="1:5" ht="19.5" customHeight="1">
      <c r="A44" s="170" t="s">
        <v>370</v>
      </c>
      <c r="B44" s="165" t="s">
        <v>371</v>
      </c>
      <c r="C44" s="165" t="s">
        <v>299</v>
      </c>
      <c r="D44" s="171">
        <v>-19116896444</v>
      </c>
      <c r="E44" s="171">
        <v>-18450296659</v>
      </c>
    </row>
    <row r="45" spans="1:5" ht="19.5" customHeight="1">
      <c r="A45" s="170" t="s">
        <v>372</v>
      </c>
      <c r="B45" s="165" t="s">
        <v>373</v>
      </c>
      <c r="C45" s="165" t="s">
        <v>374</v>
      </c>
      <c r="D45" s="171"/>
      <c r="E45" s="171"/>
    </row>
    <row r="46" spans="1:5" ht="19.5" customHeight="1">
      <c r="A46" s="170" t="s">
        <v>368</v>
      </c>
      <c r="B46" s="165" t="s">
        <v>375</v>
      </c>
      <c r="C46" s="165" t="s">
        <v>299</v>
      </c>
      <c r="D46" s="171"/>
      <c r="E46" s="171"/>
    </row>
    <row r="47" spans="1:5" ht="19.5" customHeight="1">
      <c r="A47" s="170" t="s">
        <v>370</v>
      </c>
      <c r="B47" s="165" t="s">
        <v>376</v>
      </c>
      <c r="C47" s="165" t="s">
        <v>299</v>
      </c>
      <c r="D47" s="171"/>
      <c r="E47" s="171"/>
    </row>
    <row r="48" spans="1:5" ht="19.5" customHeight="1">
      <c r="A48" s="170" t="s">
        <v>377</v>
      </c>
      <c r="B48" s="165" t="s">
        <v>378</v>
      </c>
      <c r="C48" s="165" t="s">
        <v>379</v>
      </c>
      <c r="D48" s="171"/>
      <c r="E48" s="171"/>
    </row>
    <row r="49" spans="1:5" ht="19.5" customHeight="1">
      <c r="A49" s="170" t="s">
        <v>368</v>
      </c>
      <c r="B49" s="165" t="s">
        <v>380</v>
      </c>
      <c r="C49" s="165" t="s">
        <v>299</v>
      </c>
      <c r="D49" s="171"/>
      <c r="E49" s="171"/>
    </row>
    <row r="50" spans="1:5" ht="19.5" customHeight="1">
      <c r="A50" s="170" t="s">
        <v>370</v>
      </c>
      <c r="B50" s="165" t="s">
        <v>381</v>
      </c>
      <c r="C50" s="165" t="s">
        <v>299</v>
      </c>
      <c r="D50" s="171"/>
      <c r="E50" s="171"/>
    </row>
    <row r="51" spans="1:5" ht="19.5" customHeight="1">
      <c r="A51" s="170" t="s">
        <v>382</v>
      </c>
      <c r="B51" s="165" t="s">
        <v>383</v>
      </c>
      <c r="C51" s="165" t="s">
        <v>384</v>
      </c>
      <c r="D51" s="171">
        <v>3420000000</v>
      </c>
      <c r="E51" s="171"/>
    </row>
    <row r="52" spans="1:5" ht="19.5" customHeight="1">
      <c r="A52" s="169" t="s">
        <v>385</v>
      </c>
      <c r="B52" s="167" t="s">
        <v>386</v>
      </c>
      <c r="C52" s="165" t="s">
        <v>387</v>
      </c>
      <c r="D52" s="171">
        <f>+D55</f>
        <v>0</v>
      </c>
      <c r="E52" s="171"/>
    </row>
    <row r="53" spans="1:5" ht="19.5" customHeight="1">
      <c r="A53" s="170" t="s">
        <v>388</v>
      </c>
      <c r="B53" s="165" t="s">
        <v>389</v>
      </c>
      <c r="C53" s="165" t="s">
        <v>299</v>
      </c>
      <c r="D53" s="171"/>
      <c r="E53" s="171"/>
    </row>
    <row r="54" spans="1:5" ht="19.5" customHeight="1">
      <c r="A54" s="170" t="s">
        <v>390</v>
      </c>
      <c r="B54" s="165" t="s">
        <v>391</v>
      </c>
      <c r="C54" s="165" t="s">
        <v>299</v>
      </c>
      <c r="D54" s="171"/>
      <c r="E54" s="171"/>
    </row>
    <row r="55" spans="1:5" ht="19.5" customHeight="1">
      <c r="A55" s="169" t="s">
        <v>392</v>
      </c>
      <c r="B55" s="167" t="s">
        <v>393</v>
      </c>
      <c r="C55" s="165" t="s">
        <v>299</v>
      </c>
      <c r="D55" s="171"/>
      <c r="E55" s="171"/>
    </row>
    <row r="56" spans="1:5" ht="19.5" customHeight="1">
      <c r="A56" s="170" t="s">
        <v>394</v>
      </c>
      <c r="B56" s="165" t="s">
        <v>395</v>
      </c>
      <c r="C56" s="165" t="s">
        <v>299</v>
      </c>
      <c r="D56" s="171"/>
      <c r="E56" s="171"/>
    </row>
    <row r="57" spans="1:5" ht="19.5" customHeight="1">
      <c r="A57" s="170" t="s">
        <v>396</v>
      </c>
      <c r="B57" s="165" t="s">
        <v>397</v>
      </c>
      <c r="C57" s="165" t="s">
        <v>299</v>
      </c>
      <c r="D57" s="171"/>
      <c r="E57" s="171"/>
    </row>
    <row r="58" spans="1:5" ht="19.5" customHeight="1">
      <c r="A58" s="170" t="s">
        <v>398</v>
      </c>
      <c r="B58" s="165" t="s">
        <v>399</v>
      </c>
      <c r="C58" s="165" t="s">
        <v>400</v>
      </c>
      <c r="D58" s="171"/>
      <c r="E58" s="171"/>
    </row>
    <row r="59" spans="1:5" ht="19.5" customHeight="1">
      <c r="A59" s="170" t="s">
        <v>401</v>
      </c>
      <c r="B59" s="165" t="s">
        <v>402</v>
      </c>
      <c r="C59" s="165" t="s">
        <v>299</v>
      </c>
      <c r="D59" s="171"/>
      <c r="E59" s="171"/>
    </row>
    <row r="60" spans="1:5" ht="19.5" customHeight="1">
      <c r="A60" s="169" t="s">
        <v>403</v>
      </c>
      <c r="B60" s="167" t="s">
        <v>404</v>
      </c>
      <c r="C60" s="165" t="s">
        <v>299</v>
      </c>
      <c r="D60" s="171"/>
      <c r="E60" s="171"/>
    </row>
    <row r="61" spans="1:5" ht="19.5" customHeight="1">
      <c r="A61" s="170" t="s">
        <v>405</v>
      </c>
      <c r="B61" s="165" t="s">
        <v>406</v>
      </c>
      <c r="C61" s="165" t="s">
        <v>407</v>
      </c>
      <c r="D61" s="171"/>
      <c r="E61" s="171"/>
    </row>
    <row r="62" spans="1:5" ht="19.5" customHeight="1">
      <c r="A62" s="170" t="s">
        <v>408</v>
      </c>
      <c r="B62" s="165" t="s">
        <v>409</v>
      </c>
      <c r="C62" s="165" t="s">
        <v>410</v>
      </c>
      <c r="D62" s="171"/>
      <c r="E62" s="171"/>
    </row>
    <row r="63" spans="1:5" ht="19.5" customHeight="1">
      <c r="A63" s="178" t="s">
        <v>411</v>
      </c>
      <c r="B63" s="179" t="s">
        <v>412</v>
      </c>
      <c r="C63" s="179" t="s">
        <v>299</v>
      </c>
      <c r="D63" s="180"/>
      <c r="E63" s="180"/>
    </row>
    <row r="64" spans="1:5" ht="19.5" customHeight="1">
      <c r="A64" s="189" t="s">
        <v>566</v>
      </c>
      <c r="B64" s="190" t="s">
        <v>569</v>
      </c>
      <c r="C64" s="183"/>
      <c r="D64" s="184"/>
      <c r="E64" s="184"/>
    </row>
    <row r="65" spans="1:5" ht="19.5" customHeight="1">
      <c r="A65" s="137" t="s">
        <v>413</v>
      </c>
      <c r="B65" s="138" t="s">
        <v>414</v>
      </c>
      <c r="C65" s="66" t="s">
        <v>299</v>
      </c>
      <c r="D65" s="139">
        <f>D12+D34</f>
        <v>38650540287</v>
      </c>
      <c r="E65" s="139">
        <f>E12+E34</f>
        <v>35501455239</v>
      </c>
    </row>
    <row r="66" spans="1:5" ht="19.5" customHeight="1">
      <c r="A66" s="214" t="s">
        <v>583</v>
      </c>
      <c r="B66" s="176" t="s">
        <v>299</v>
      </c>
      <c r="C66" s="176" t="s">
        <v>299</v>
      </c>
      <c r="D66" s="181"/>
      <c r="E66" s="181"/>
    </row>
    <row r="67" spans="1:5" ht="19.5" customHeight="1">
      <c r="A67" s="166" t="s">
        <v>415</v>
      </c>
      <c r="B67" s="167" t="s">
        <v>416</v>
      </c>
      <c r="C67" s="165" t="s">
        <v>299</v>
      </c>
      <c r="D67" s="168">
        <f>D68+D80</f>
        <v>19419779889</v>
      </c>
      <c r="E67" s="168">
        <v>14727931652</v>
      </c>
    </row>
    <row r="68" spans="1:5" ht="19.5" customHeight="1">
      <c r="A68" s="169" t="s">
        <v>417</v>
      </c>
      <c r="B68" s="167" t="s">
        <v>418</v>
      </c>
      <c r="C68" s="165" t="s">
        <v>299</v>
      </c>
      <c r="D68" s="168">
        <f>D69+D70+D71+D72+D73+D74+D75+D76+D77+D78+D79</f>
        <v>19419779889</v>
      </c>
      <c r="E68" s="168">
        <v>14727931652</v>
      </c>
    </row>
    <row r="69" spans="1:5" ht="19.5" customHeight="1">
      <c r="A69" s="170" t="s">
        <v>419</v>
      </c>
      <c r="B69" s="165" t="s">
        <v>420</v>
      </c>
      <c r="C69" s="165" t="s">
        <v>421</v>
      </c>
      <c r="D69" s="171"/>
      <c r="E69" s="171"/>
    </row>
    <row r="70" spans="1:5" ht="19.5" customHeight="1">
      <c r="A70" s="170" t="s">
        <v>422</v>
      </c>
      <c r="B70" s="165" t="s">
        <v>423</v>
      </c>
      <c r="C70" s="165" t="s">
        <v>299</v>
      </c>
      <c r="D70" s="171">
        <v>3806000000</v>
      </c>
      <c r="E70" s="171">
        <v>111062128</v>
      </c>
    </row>
    <row r="71" spans="1:5" ht="19.5" customHeight="1">
      <c r="A71" s="170" t="s">
        <v>424</v>
      </c>
      <c r="B71" s="165" t="s">
        <v>425</v>
      </c>
      <c r="C71" s="165" t="s">
        <v>299</v>
      </c>
      <c r="D71" s="171">
        <v>50001</v>
      </c>
      <c r="E71" s="171"/>
    </row>
    <row r="72" spans="1:5" ht="19.5" customHeight="1">
      <c r="A72" s="170" t="s">
        <v>426</v>
      </c>
      <c r="B72" s="165" t="s">
        <v>427</v>
      </c>
      <c r="C72" s="165" t="s">
        <v>428</v>
      </c>
      <c r="D72" s="171"/>
      <c r="E72" s="171"/>
    </row>
    <row r="73" spans="1:5" ht="19.5" customHeight="1">
      <c r="A73" s="170" t="s">
        <v>429</v>
      </c>
      <c r="B73" s="165" t="s">
        <v>430</v>
      </c>
      <c r="C73" s="165" t="s">
        <v>299</v>
      </c>
      <c r="D73" s="171">
        <v>37210445</v>
      </c>
      <c r="E73" s="171"/>
    </row>
    <row r="74" spans="1:5" ht="19.5" customHeight="1">
      <c r="A74" s="170" t="s">
        <v>431</v>
      </c>
      <c r="B74" s="165" t="s">
        <v>432</v>
      </c>
      <c r="C74" s="165" t="s">
        <v>433</v>
      </c>
      <c r="D74" s="171"/>
      <c r="E74" s="171"/>
    </row>
    <row r="75" spans="1:5" ht="19.5" customHeight="1">
      <c r="A75" s="170" t="s">
        <v>434</v>
      </c>
      <c r="B75" s="165" t="s">
        <v>435</v>
      </c>
      <c r="C75" s="165" t="s">
        <v>299</v>
      </c>
      <c r="D75" s="171"/>
      <c r="E75" s="171"/>
    </row>
    <row r="76" spans="1:5" ht="19.5" customHeight="1">
      <c r="A76" s="170" t="s">
        <v>436</v>
      </c>
      <c r="B76" s="165" t="s">
        <v>437</v>
      </c>
      <c r="C76" s="165" t="s">
        <v>299</v>
      </c>
      <c r="D76" s="171"/>
      <c r="E76" s="171"/>
    </row>
    <row r="77" spans="1:5" ht="19.5" customHeight="1">
      <c r="A77" s="170" t="s">
        <v>438</v>
      </c>
      <c r="B77" s="165" t="s">
        <v>439</v>
      </c>
      <c r="C77" s="165" t="s">
        <v>440</v>
      </c>
      <c r="D77" s="171">
        <v>15486112875</v>
      </c>
      <c r="E77" s="171">
        <v>14425412956</v>
      </c>
    </row>
    <row r="78" spans="1:5" ht="19.5" customHeight="1">
      <c r="A78" s="170" t="s">
        <v>441</v>
      </c>
      <c r="B78" s="165" t="s">
        <v>442</v>
      </c>
      <c r="C78" s="165" t="s">
        <v>299</v>
      </c>
      <c r="D78" s="171"/>
      <c r="E78" s="171"/>
    </row>
    <row r="79" spans="1:5" ht="19.5" customHeight="1">
      <c r="A79" s="170" t="s">
        <v>443</v>
      </c>
      <c r="B79" s="165" t="s">
        <v>444</v>
      </c>
      <c r="C79" s="165" t="s">
        <v>299</v>
      </c>
      <c r="D79" s="171">
        <v>90406568</v>
      </c>
      <c r="E79" s="171">
        <v>191456568</v>
      </c>
    </row>
    <row r="80" spans="1:5" ht="19.5" customHeight="1">
      <c r="A80" s="169" t="s">
        <v>445</v>
      </c>
      <c r="B80" s="167" t="s">
        <v>446</v>
      </c>
      <c r="C80" s="165" t="s">
        <v>299</v>
      </c>
      <c r="D80" s="168"/>
      <c r="E80" s="168"/>
    </row>
    <row r="81" spans="1:5" ht="19.5" customHeight="1">
      <c r="A81" s="170" t="s">
        <v>447</v>
      </c>
      <c r="B81" s="165" t="s">
        <v>448</v>
      </c>
      <c r="C81" s="165" t="s">
        <v>299</v>
      </c>
      <c r="D81" s="171"/>
      <c r="E81" s="171"/>
    </row>
    <row r="82" spans="1:5" ht="19.5" customHeight="1">
      <c r="A82" s="170" t="s">
        <v>449</v>
      </c>
      <c r="B82" s="165" t="s">
        <v>450</v>
      </c>
      <c r="C82" s="165" t="s">
        <v>451</v>
      </c>
      <c r="D82" s="171"/>
      <c r="E82" s="171"/>
    </row>
    <row r="83" spans="1:5" ht="19.5" customHeight="1">
      <c r="A83" s="170" t="s">
        <v>452</v>
      </c>
      <c r="B83" s="165" t="s">
        <v>453</v>
      </c>
      <c r="C83" s="165" t="s">
        <v>299</v>
      </c>
      <c r="D83" s="171"/>
      <c r="E83" s="171"/>
    </row>
    <row r="84" spans="1:5" ht="19.5" customHeight="1">
      <c r="A84" s="170" t="s">
        <v>454</v>
      </c>
      <c r="B84" s="165" t="s">
        <v>455</v>
      </c>
      <c r="C84" s="165" t="s">
        <v>456</v>
      </c>
      <c r="D84" s="171"/>
      <c r="E84" s="171"/>
    </row>
    <row r="85" spans="1:5" ht="19.5" customHeight="1">
      <c r="A85" s="170" t="s">
        <v>457</v>
      </c>
      <c r="B85" s="165" t="s">
        <v>458</v>
      </c>
      <c r="C85" s="165" t="s">
        <v>410</v>
      </c>
      <c r="D85" s="171"/>
      <c r="E85" s="171"/>
    </row>
    <row r="86" spans="1:5" ht="19.5" customHeight="1">
      <c r="A86" s="170" t="s">
        <v>459</v>
      </c>
      <c r="B86" s="165" t="s">
        <v>460</v>
      </c>
      <c r="C86" s="165" t="s">
        <v>299</v>
      </c>
      <c r="D86" s="171"/>
      <c r="E86" s="171"/>
    </row>
    <row r="87" spans="1:5" ht="19.5" customHeight="1">
      <c r="A87" s="170" t="s">
        <v>461</v>
      </c>
      <c r="B87" s="165" t="s">
        <v>462</v>
      </c>
      <c r="C87" s="165" t="s">
        <v>299</v>
      </c>
      <c r="D87" s="171"/>
      <c r="E87" s="171"/>
    </row>
    <row r="88" spans="1:5" ht="19.5" customHeight="1">
      <c r="A88" s="170" t="s">
        <v>463</v>
      </c>
      <c r="B88" s="165" t="s">
        <v>464</v>
      </c>
      <c r="C88" s="165" t="s">
        <v>299</v>
      </c>
      <c r="D88" s="171"/>
      <c r="E88" s="171"/>
    </row>
    <row r="89" spans="1:5" ht="19.5" customHeight="1">
      <c r="A89" s="170" t="s">
        <v>465</v>
      </c>
      <c r="B89" s="165" t="s">
        <v>466</v>
      </c>
      <c r="C89" s="165" t="s">
        <v>299</v>
      </c>
      <c r="D89" s="171"/>
      <c r="E89" s="171"/>
    </row>
    <row r="90" spans="1:5" ht="19.5" customHeight="1">
      <c r="A90" s="166" t="s">
        <v>467</v>
      </c>
      <c r="B90" s="167" t="s">
        <v>468</v>
      </c>
      <c r="C90" s="165" t="s">
        <v>299</v>
      </c>
      <c r="D90" s="168">
        <f>D91+D104+D104</f>
        <v>19230760398</v>
      </c>
      <c r="E90" s="168">
        <v>20773523587</v>
      </c>
    </row>
    <row r="91" spans="1:5" ht="19.5" customHeight="1">
      <c r="A91" s="169" t="s">
        <v>469</v>
      </c>
      <c r="B91" s="167" t="s">
        <v>470</v>
      </c>
      <c r="C91" s="165" t="s">
        <v>471</v>
      </c>
      <c r="D91" s="168">
        <f>D92+D93+D94+D95+D96+D97+D98+D99+D100+D101</f>
        <v>19230760398</v>
      </c>
      <c r="E91" s="168">
        <v>20773523587</v>
      </c>
    </row>
    <row r="92" spans="1:5" ht="19.5" customHeight="1">
      <c r="A92" s="170" t="s">
        <v>472</v>
      </c>
      <c r="B92" s="165" t="s">
        <v>473</v>
      </c>
      <c r="C92" s="165" t="s">
        <v>299</v>
      </c>
      <c r="D92" s="171">
        <v>26280420000</v>
      </c>
      <c r="E92" s="171">
        <v>26280420000</v>
      </c>
    </row>
    <row r="93" spans="1:5" ht="19.5" customHeight="1">
      <c r="A93" s="170" t="s">
        <v>474</v>
      </c>
      <c r="B93" s="165" t="s">
        <v>475</v>
      </c>
      <c r="C93" s="165" t="s">
        <v>299</v>
      </c>
      <c r="D93" s="171"/>
      <c r="E93" s="171"/>
    </row>
    <row r="94" spans="1:5" ht="19.5" customHeight="1">
      <c r="A94" s="170" t="s">
        <v>476</v>
      </c>
      <c r="B94" s="165" t="s">
        <v>477</v>
      </c>
      <c r="C94" s="165" t="s">
        <v>299</v>
      </c>
      <c r="D94" s="171"/>
      <c r="E94" s="171"/>
    </row>
    <row r="95" spans="1:5" ht="19.5" customHeight="1">
      <c r="A95" s="170" t="s">
        <v>478</v>
      </c>
      <c r="B95" s="165" t="s">
        <v>479</v>
      </c>
      <c r="C95" s="165" t="s">
        <v>299</v>
      </c>
      <c r="D95" s="171"/>
      <c r="E95" s="171"/>
    </row>
    <row r="96" spans="1:5" ht="19.5" customHeight="1">
      <c r="A96" s="170" t="s">
        <v>480</v>
      </c>
      <c r="B96" s="165" t="s">
        <v>481</v>
      </c>
      <c r="C96" s="165" t="s">
        <v>299</v>
      </c>
      <c r="D96" s="171"/>
      <c r="E96" s="171"/>
    </row>
    <row r="97" spans="1:5" ht="19.5" customHeight="1">
      <c r="A97" s="170" t="s">
        <v>482</v>
      </c>
      <c r="B97" s="165" t="s">
        <v>483</v>
      </c>
      <c r="C97" s="165" t="s">
        <v>299</v>
      </c>
      <c r="D97" s="171"/>
      <c r="E97" s="171"/>
    </row>
    <row r="98" spans="1:5" ht="19.5" customHeight="1">
      <c r="A98" s="170" t="s">
        <v>484</v>
      </c>
      <c r="B98" s="165" t="s">
        <v>485</v>
      </c>
      <c r="C98" s="165" t="s">
        <v>299</v>
      </c>
      <c r="D98" s="171">
        <v>1454245544</v>
      </c>
      <c r="E98" s="171">
        <v>1454245544</v>
      </c>
    </row>
    <row r="99" spans="1:5" ht="19.5" customHeight="1">
      <c r="A99" s="170" t="s">
        <v>486</v>
      </c>
      <c r="B99" s="165" t="s">
        <v>487</v>
      </c>
      <c r="C99" s="165" t="s">
        <v>299</v>
      </c>
      <c r="D99" s="215">
        <v>32805890</v>
      </c>
      <c r="E99" s="215">
        <v>32805890</v>
      </c>
    </row>
    <row r="100" spans="1:5" ht="19.5" customHeight="1">
      <c r="A100" s="170" t="s">
        <v>488</v>
      </c>
      <c r="B100" s="165" t="s">
        <v>489</v>
      </c>
      <c r="C100" s="165" t="s">
        <v>299</v>
      </c>
      <c r="D100" s="215"/>
      <c r="E100" s="215"/>
    </row>
    <row r="101" spans="1:5" ht="19.5" customHeight="1">
      <c r="A101" s="170" t="s">
        <v>490</v>
      </c>
      <c r="B101" s="165" t="s">
        <v>491</v>
      </c>
      <c r="C101" s="165" t="s">
        <v>299</v>
      </c>
      <c r="D101" s="215">
        <v>-8536711036</v>
      </c>
      <c r="E101" s="215">
        <v>-6993947847</v>
      </c>
    </row>
    <row r="102" spans="1:5" ht="19.5" customHeight="1">
      <c r="A102" s="170" t="s">
        <v>492</v>
      </c>
      <c r="B102" s="165" t="s">
        <v>493</v>
      </c>
      <c r="C102" s="165" t="s">
        <v>299</v>
      </c>
      <c r="D102" s="172"/>
      <c r="E102" s="172"/>
    </row>
    <row r="103" spans="1:5" ht="19.5" customHeight="1">
      <c r="A103" s="170" t="s">
        <v>494</v>
      </c>
      <c r="B103" s="165" t="s">
        <v>495</v>
      </c>
      <c r="C103" s="165" t="s">
        <v>299</v>
      </c>
      <c r="D103" s="172"/>
      <c r="E103" s="172"/>
    </row>
    <row r="104" spans="1:5" ht="19.5" customHeight="1">
      <c r="A104" s="169" t="s">
        <v>496</v>
      </c>
      <c r="B104" s="167" t="s">
        <v>497</v>
      </c>
      <c r="C104" s="165" t="s">
        <v>299</v>
      </c>
      <c r="D104" s="172"/>
      <c r="E104" s="172"/>
    </row>
    <row r="105" spans="1:5" ht="19.5" customHeight="1">
      <c r="A105" s="170" t="s">
        <v>498</v>
      </c>
      <c r="B105" s="165" t="s">
        <v>499</v>
      </c>
      <c r="C105" s="165" t="s">
        <v>500</v>
      </c>
      <c r="D105" s="172"/>
      <c r="E105" s="172"/>
    </row>
    <row r="106" spans="1:5" ht="19.5" customHeight="1">
      <c r="A106" s="173" t="s">
        <v>501</v>
      </c>
      <c r="B106" s="174" t="s">
        <v>502</v>
      </c>
      <c r="C106" s="174" t="s">
        <v>299</v>
      </c>
      <c r="D106" s="175"/>
      <c r="E106" s="175"/>
    </row>
    <row r="107" spans="1:5" ht="19.5" customHeight="1">
      <c r="A107" s="187" t="s">
        <v>567</v>
      </c>
      <c r="B107" s="188" t="s">
        <v>568</v>
      </c>
      <c r="C107" s="185"/>
      <c r="D107" s="186"/>
      <c r="E107" s="186"/>
    </row>
    <row r="108" spans="1:5" ht="19.5" customHeight="1">
      <c r="A108" s="67" t="s">
        <v>503</v>
      </c>
      <c r="B108" s="68" t="s">
        <v>504</v>
      </c>
      <c r="C108" s="69" t="s">
        <v>299</v>
      </c>
      <c r="D108" s="70">
        <f>D67+D90</f>
        <v>38650540287</v>
      </c>
      <c r="E108" s="70">
        <f>E67+E90</f>
        <v>35501455239</v>
      </c>
    </row>
    <row r="109" spans="1:5" ht="15.75">
      <c r="A109" s="195" t="s">
        <v>570</v>
      </c>
      <c r="B109" s="192"/>
      <c r="C109" s="192"/>
      <c r="D109" s="193"/>
      <c r="E109" s="193"/>
    </row>
    <row r="110" spans="1:5" ht="15">
      <c r="A110" s="170" t="s">
        <v>571</v>
      </c>
      <c r="B110" s="165"/>
      <c r="C110" s="165"/>
      <c r="D110" s="171"/>
      <c r="E110" s="171"/>
    </row>
    <row r="111" spans="1:5" ht="15">
      <c r="A111" s="170" t="s">
        <v>572</v>
      </c>
      <c r="B111" s="165"/>
      <c r="C111" s="165"/>
      <c r="D111" s="171"/>
      <c r="E111" s="171"/>
    </row>
    <row r="112" spans="1:5" ht="15">
      <c r="A112" s="170" t="s">
        <v>573</v>
      </c>
      <c r="B112" s="165"/>
      <c r="C112" s="165"/>
      <c r="D112" s="171"/>
      <c r="E112" s="171"/>
    </row>
    <row r="113" spans="1:5" ht="15">
      <c r="A113" s="170" t="s">
        <v>574</v>
      </c>
      <c r="B113" s="165"/>
      <c r="C113" s="165"/>
      <c r="D113" s="171">
        <v>3166158</v>
      </c>
      <c r="E113" s="171">
        <v>3166158</v>
      </c>
    </row>
    <row r="114" spans="1:5" ht="15">
      <c r="A114" s="170" t="s">
        <v>575</v>
      </c>
      <c r="B114" s="165"/>
      <c r="C114" s="165"/>
      <c r="D114" s="171"/>
      <c r="E114" s="171"/>
    </row>
    <row r="115" spans="1:5" ht="15">
      <c r="A115" s="173" t="s">
        <v>576</v>
      </c>
      <c r="B115" s="174"/>
      <c r="C115" s="174"/>
      <c r="D115" s="194"/>
      <c r="E115" s="194"/>
    </row>
    <row r="116" spans="1:4" ht="15">
      <c r="A116" s="71"/>
      <c r="B116" s="72"/>
      <c r="C116" s="72"/>
      <c r="D116" s="73"/>
    </row>
    <row r="117" spans="1:5" ht="18.75">
      <c r="A117" s="71"/>
      <c r="B117" s="264" t="s">
        <v>608</v>
      </c>
      <c r="C117" s="264"/>
      <c r="D117" s="264"/>
      <c r="E117" s="264"/>
    </row>
    <row r="118" spans="1:4" ht="15">
      <c r="A118" s="71"/>
      <c r="B118" s="72"/>
      <c r="C118" s="72"/>
      <c r="D118" s="65"/>
    </row>
    <row r="119" spans="1:5" ht="18.75">
      <c r="A119" s="74" t="s">
        <v>505</v>
      </c>
      <c r="B119" s="265" t="s">
        <v>85</v>
      </c>
      <c r="C119" s="265"/>
      <c r="D119" s="266" t="s">
        <v>558</v>
      </c>
      <c r="E119" s="266"/>
    </row>
    <row r="120" spans="1:4" ht="18">
      <c r="A120" s="74"/>
      <c r="B120" s="74"/>
      <c r="C120" s="74"/>
      <c r="D120" s="76"/>
    </row>
    <row r="121" spans="1:4" ht="18">
      <c r="A121" s="74"/>
      <c r="B121" s="74"/>
      <c r="C121" s="74"/>
      <c r="D121" s="76"/>
    </row>
    <row r="122" spans="1:4" ht="18">
      <c r="A122" s="74"/>
      <c r="B122" s="74"/>
      <c r="C122" s="74"/>
      <c r="D122" s="76"/>
    </row>
    <row r="123" spans="1:5" ht="18.75">
      <c r="A123" s="77"/>
      <c r="B123" s="254"/>
      <c r="C123" s="254"/>
      <c r="D123" s="255"/>
      <c r="E123" s="255"/>
    </row>
  </sheetData>
  <mergeCells count="15">
    <mergeCell ref="D119:E119"/>
    <mergeCell ref="A1:D1"/>
    <mergeCell ref="A2:D2"/>
    <mergeCell ref="A6:D6"/>
    <mergeCell ref="A7:D7"/>
    <mergeCell ref="B123:C123"/>
    <mergeCell ref="D123:E123"/>
    <mergeCell ref="A8:D8"/>
    <mergeCell ref="A9:A10"/>
    <mergeCell ref="B9:B10"/>
    <mergeCell ref="C9:C10"/>
    <mergeCell ref="D9:D10"/>
    <mergeCell ref="B117:E117"/>
    <mergeCell ref="E9:E10"/>
    <mergeCell ref="B119:C119"/>
  </mergeCells>
  <printOptions/>
  <pageMargins left="0.99" right="0.23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45"/>
  <sheetViews>
    <sheetView zoomScale="80" zoomScaleNormal="80" workbookViewId="0" topLeftCell="A1">
      <selection activeCell="J22" sqref="J22"/>
    </sheetView>
  </sheetViews>
  <sheetFormatPr defaultColWidth="8.796875" defaultRowHeight="15"/>
  <cols>
    <col min="1" max="1" width="4.5" style="0" customWidth="1"/>
    <col min="2" max="2" width="44.09765625" style="0" customWidth="1"/>
    <col min="3" max="3" width="6.3984375" style="0" customWidth="1"/>
    <col min="4" max="4" width="11" style="0" customWidth="1"/>
    <col min="5" max="5" width="16.19921875" style="0" customWidth="1"/>
    <col min="6" max="6" width="14.8984375" style="0" customWidth="1"/>
    <col min="7" max="7" width="16" style="0" customWidth="1"/>
    <col min="8" max="8" width="15.5" style="0" customWidth="1"/>
    <col min="10" max="10" width="15.59765625" style="0" bestFit="1" customWidth="1"/>
    <col min="11" max="11" width="13.5" style="0" bestFit="1" customWidth="1"/>
  </cols>
  <sheetData>
    <row r="4" spans="1:3" ht="17.25">
      <c r="A4" s="2" t="s">
        <v>539</v>
      </c>
      <c r="B4" s="2"/>
      <c r="C4" t="s">
        <v>542</v>
      </c>
    </row>
    <row r="5" spans="1:2" ht="15.75">
      <c r="A5" s="47" t="s">
        <v>561</v>
      </c>
      <c r="B5" s="47"/>
    </row>
    <row r="6" spans="1:2" ht="15.75">
      <c r="A6" s="47" t="s">
        <v>562</v>
      </c>
      <c r="B6" s="47"/>
    </row>
    <row r="7" spans="1:2" ht="15.75">
      <c r="A7" s="47"/>
      <c r="B7" s="47"/>
    </row>
    <row r="8" spans="1:8" ht="20.25">
      <c r="A8" s="270" t="s">
        <v>605</v>
      </c>
      <c r="B8" s="270"/>
      <c r="C8" s="270"/>
      <c r="D8" s="270"/>
      <c r="E8" s="270"/>
      <c r="F8" s="270"/>
      <c r="G8" s="270"/>
      <c r="H8" s="270"/>
    </row>
    <row r="9" spans="1:8" ht="16.5">
      <c r="A9" s="271" t="s">
        <v>506</v>
      </c>
      <c r="B9" s="271"/>
      <c r="C9" s="271"/>
      <c r="D9" s="271"/>
      <c r="E9" s="271"/>
      <c r="F9" s="271"/>
      <c r="G9" s="271"/>
      <c r="H9" s="271"/>
    </row>
    <row r="10" spans="1:8" ht="15">
      <c r="A10" s="196"/>
      <c r="B10" s="196"/>
      <c r="C10" s="196"/>
      <c r="D10" s="196"/>
      <c r="E10" s="196"/>
      <c r="F10" s="196"/>
      <c r="G10" s="196"/>
      <c r="H10" s="196"/>
    </row>
    <row r="11" spans="1:6" ht="15">
      <c r="A11" s="78"/>
      <c r="B11" s="79"/>
      <c r="C11" s="80"/>
      <c r="D11" s="80"/>
      <c r="E11" s="191"/>
      <c r="F11" s="191"/>
    </row>
    <row r="12" spans="1:8" s="81" customFormat="1" ht="19.5" customHeight="1">
      <c r="A12" s="276" t="s">
        <v>507</v>
      </c>
      <c r="B12" s="276" t="s">
        <v>508</v>
      </c>
      <c r="C12" s="248" t="s">
        <v>540</v>
      </c>
      <c r="D12" s="248" t="s">
        <v>541</v>
      </c>
      <c r="E12" s="248" t="s">
        <v>606</v>
      </c>
      <c r="F12" s="248" t="s">
        <v>607</v>
      </c>
      <c r="G12" s="248" t="s">
        <v>589</v>
      </c>
      <c r="H12" s="248" t="s">
        <v>590</v>
      </c>
    </row>
    <row r="13" spans="1:8" s="81" customFormat="1" ht="1.5" customHeight="1">
      <c r="A13" s="246"/>
      <c r="B13" s="246"/>
      <c r="C13" s="249"/>
      <c r="D13" s="249"/>
      <c r="E13" s="249"/>
      <c r="F13" s="249"/>
      <c r="G13" s="249"/>
      <c r="H13" s="249"/>
    </row>
    <row r="14" spans="1:8" s="81" customFormat="1" ht="12" customHeight="1">
      <c r="A14" s="247"/>
      <c r="B14" s="247"/>
      <c r="C14" s="250"/>
      <c r="D14" s="250"/>
      <c r="E14" s="250"/>
      <c r="F14" s="250"/>
      <c r="G14" s="250"/>
      <c r="H14" s="250"/>
    </row>
    <row r="15" spans="1:8" ht="21.75" customHeight="1">
      <c r="A15" s="82">
        <v>1</v>
      </c>
      <c r="B15" s="83" t="s">
        <v>509</v>
      </c>
      <c r="C15" s="141" t="s">
        <v>233</v>
      </c>
      <c r="D15" s="146" t="s">
        <v>545</v>
      </c>
      <c r="E15" s="147">
        <v>0</v>
      </c>
      <c r="F15" s="147">
        <v>3460452486</v>
      </c>
      <c r="G15" s="147">
        <v>234761580</v>
      </c>
      <c r="H15" s="147">
        <v>6384335643</v>
      </c>
    </row>
    <row r="16" spans="1:8" ht="21.75" customHeight="1">
      <c r="A16" s="60">
        <v>2</v>
      </c>
      <c r="B16" s="61" t="s">
        <v>510</v>
      </c>
      <c r="C16" s="142" t="s">
        <v>235</v>
      </c>
      <c r="D16" s="143"/>
      <c r="E16" s="148"/>
      <c r="F16" s="148"/>
      <c r="G16" s="148"/>
      <c r="H16" s="148"/>
    </row>
    <row r="17" spans="1:8" ht="21.75" customHeight="1">
      <c r="A17" s="182">
        <v>3</v>
      </c>
      <c r="B17" s="199" t="s">
        <v>511</v>
      </c>
      <c r="C17" s="200">
        <v>10</v>
      </c>
      <c r="D17" s="200"/>
      <c r="E17" s="147">
        <v>0</v>
      </c>
      <c r="F17" s="147">
        <v>3460452486</v>
      </c>
      <c r="G17" s="147">
        <v>234761580</v>
      </c>
      <c r="H17" s="147">
        <v>6384335643</v>
      </c>
    </row>
    <row r="18" spans="1:8" ht="21.75" customHeight="1">
      <c r="A18" s="60">
        <v>4</v>
      </c>
      <c r="B18" s="61" t="s">
        <v>512</v>
      </c>
      <c r="C18" s="143">
        <v>11</v>
      </c>
      <c r="D18" s="143" t="s">
        <v>543</v>
      </c>
      <c r="E18" s="148"/>
      <c r="F18" s="148">
        <v>2994019298</v>
      </c>
      <c r="G18" s="148">
        <v>1206882037</v>
      </c>
      <c r="H18" s="148">
        <v>6572735180</v>
      </c>
    </row>
    <row r="19" spans="1:8" ht="21.75" customHeight="1">
      <c r="A19" s="182">
        <v>5</v>
      </c>
      <c r="B19" s="199" t="s">
        <v>513</v>
      </c>
      <c r="C19" s="200">
        <v>20</v>
      </c>
      <c r="D19" s="200"/>
      <c r="E19" s="201">
        <f>E17-E18</f>
        <v>0</v>
      </c>
      <c r="F19" s="91">
        <f>F17-F18</f>
        <v>466433188</v>
      </c>
      <c r="G19" s="201">
        <f>G17-G18</f>
        <v>-972120457</v>
      </c>
      <c r="H19" s="217">
        <f>H17-H18</f>
        <v>-188399537</v>
      </c>
    </row>
    <row r="20" spans="1:8" ht="21.75" customHeight="1">
      <c r="A20" s="60">
        <v>6</v>
      </c>
      <c r="B20" s="61" t="s">
        <v>514</v>
      </c>
      <c r="C20" s="143">
        <v>21</v>
      </c>
      <c r="D20" s="143" t="s">
        <v>544</v>
      </c>
      <c r="E20" s="148">
        <v>67987331</v>
      </c>
      <c r="F20" s="148">
        <v>55539361</v>
      </c>
      <c r="G20" s="148">
        <v>99271266</v>
      </c>
      <c r="H20" s="148">
        <v>119541654</v>
      </c>
    </row>
    <row r="21" spans="1:11" ht="21.75" customHeight="1">
      <c r="A21" s="82">
        <v>7</v>
      </c>
      <c r="B21" s="61" t="s">
        <v>515</v>
      </c>
      <c r="C21" s="143">
        <v>22</v>
      </c>
      <c r="D21" s="143" t="s">
        <v>546</v>
      </c>
      <c r="E21" s="148"/>
      <c r="F21" s="148"/>
      <c r="G21" s="148"/>
      <c r="H21" s="148"/>
      <c r="K21" s="91"/>
    </row>
    <row r="22" spans="1:11" ht="21.75" customHeight="1">
      <c r="A22" s="60"/>
      <c r="B22" s="61" t="s">
        <v>547</v>
      </c>
      <c r="C22" s="143">
        <v>23</v>
      </c>
      <c r="D22" s="143"/>
      <c r="E22" s="148"/>
      <c r="F22" s="148"/>
      <c r="G22" s="148"/>
      <c r="H22" s="148"/>
      <c r="K22" s="91"/>
    </row>
    <row r="23" spans="1:8" ht="21.75" customHeight="1">
      <c r="A23" s="82">
        <v>8</v>
      </c>
      <c r="B23" s="61" t="s">
        <v>516</v>
      </c>
      <c r="C23" s="143">
        <v>24</v>
      </c>
      <c r="D23" s="143"/>
      <c r="E23" s="148"/>
      <c r="F23" s="148">
        <v>111263287</v>
      </c>
      <c r="G23" s="148">
        <v>23915956</v>
      </c>
      <c r="H23" s="148">
        <v>156157450</v>
      </c>
    </row>
    <row r="24" spans="1:8" ht="21.75" customHeight="1">
      <c r="A24" s="60">
        <v>9</v>
      </c>
      <c r="B24" s="61" t="s">
        <v>517</v>
      </c>
      <c r="C24" s="143">
        <v>25</v>
      </c>
      <c r="D24" s="143"/>
      <c r="E24" s="148">
        <v>158998721</v>
      </c>
      <c r="F24" s="148">
        <v>440249599</v>
      </c>
      <c r="G24" s="148">
        <v>496973170</v>
      </c>
      <c r="H24" s="148">
        <v>846955733</v>
      </c>
    </row>
    <row r="25" spans="1:8" ht="21.75" customHeight="1">
      <c r="A25" s="182">
        <v>10</v>
      </c>
      <c r="B25" s="199" t="s">
        <v>518</v>
      </c>
      <c r="C25" s="200">
        <v>30</v>
      </c>
      <c r="D25" s="200"/>
      <c r="E25" s="201">
        <f>E19+E20-E24</f>
        <v>-91011390</v>
      </c>
      <c r="F25" s="201">
        <f>F19+F20-F23-F24</f>
        <v>-29540337</v>
      </c>
      <c r="G25" s="201">
        <f>G19+G20-G23-G24</f>
        <v>-1393738317</v>
      </c>
      <c r="H25" s="201">
        <f>H19+H20-H23-H24</f>
        <v>-1071971066</v>
      </c>
    </row>
    <row r="26" spans="1:8" ht="21.75" customHeight="1">
      <c r="A26" s="60">
        <v>11</v>
      </c>
      <c r="B26" s="61" t="s">
        <v>519</v>
      </c>
      <c r="C26" s="143">
        <v>31</v>
      </c>
      <c r="D26" s="143"/>
      <c r="E26" s="148">
        <v>4200000</v>
      </c>
      <c r="F26" s="148">
        <v>243053315</v>
      </c>
      <c r="G26" s="148">
        <v>69142436</v>
      </c>
      <c r="H26" s="148">
        <v>925890265</v>
      </c>
    </row>
    <row r="27" spans="1:8" ht="21.75" customHeight="1">
      <c r="A27" s="82">
        <v>12</v>
      </c>
      <c r="B27" s="61" t="s">
        <v>520</v>
      </c>
      <c r="C27" s="143">
        <v>32</v>
      </c>
      <c r="D27" s="143"/>
      <c r="E27" s="148">
        <v>104500000</v>
      </c>
      <c r="F27" s="148">
        <v>55036448</v>
      </c>
      <c r="G27" s="148">
        <v>218167308</v>
      </c>
      <c r="H27" s="148">
        <v>123906489</v>
      </c>
    </row>
    <row r="28" spans="1:8" ht="21.75" customHeight="1">
      <c r="A28" s="202">
        <v>13</v>
      </c>
      <c r="B28" s="199" t="s">
        <v>521</v>
      </c>
      <c r="C28" s="200">
        <v>40</v>
      </c>
      <c r="D28" s="200"/>
      <c r="E28" s="201">
        <f>E26-E27</f>
        <v>-100300000</v>
      </c>
      <c r="F28" s="201">
        <f>F26-F27</f>
        <v>188016867</v>
      </c>
      <c r="G28" s="201">
        <f>G26-G27</f>
        <v>-149024872</v>
      </c>
      <c r="H28" s="201">
        <f>H26-H27</f>
        <v>801983776</v>
      </c>
    </row>
    <row r="29" spans="1:8" ht="21.75" customHeight="1">
      <c r="A29" s="82">
        <v>14</v>
      </c>
      <c r="B29" s="61" t="s">
        <v>577</v>
      </c>
      <c r="C29" s="143">
        <v>45</v>
      </c>
      <c r="D29" s="143"/>
      <c r="E29" s="148"/>
      <c r="F29" s="148"/>
      <c r="G29" s="148"/>
      <c r="H29" s="148"/>
    </row>
    <row r="30" spans="1:8" ht="21.75" customHeight="1">
      <c r="A30" s="202">
        <v>15</v>
      </c>
      <c r="B30" s="199" t="s">
        <v>522</v>
      </c>
      <c r="C30" s="200">
        <v>50</v>
      </c>
      <c r="D30" s="200"/>
      <c r="E30" s="201">
        <f>E25+E28</f>
        <v>-191311390</v>
      </c>
      <c r="F30" s="201">
        <f>F25+F28</f>
        <v>158476530</v>
      </c>
      <c r="G30" s="201">
        <f>G25+G28</f>
        <v>-1542763189</v>
      </c>
      <c r="H30" s="201">
        <f>H25+H28</f>
        <v>-269987290</v>
      </c>
    </row>
    <row r="31" spans="1:10" ht="21.75" customHeight="1">
      <c r="A31" s="82">
        <v>16</v>
      </c>
      <c r="B31" s="61" t="s">
        <v>549</v>
      </c>
      <c r="C31" s="143">
        <v>51</v>
      </c>
      <c r="D31" s="143" t="s">
        <v>548</v>
      </c>
      <c r="E31" s="148"/>
      <c r="F31" s="148"/>
      <c r="G31" s="148"/>
      <c r="H31" s="148"/>
      <c r="J31" s="91"/>
    </row>
    <row r="32" spans="1:8" ht="21.75" customHeight="1">
      <c r="A32" s="60">
        <v>17</v>
      </c>
      <c r="B32" s="84" t="s">
        <v>550</v>
      </c>
      <c r="C32" s="144">
        <v>52</v>
      </c>
      <c r="D32" s="144" t="s">
        <v>548</v>
      </c>
      <c r="E32" s="149"/>
      <c r="F32" s="149"/>
      <c r="G32" s="149"/>
      <c r="H32" s="149"/>
    </row>
    <row r="33" spans="1:8" ht="21.75" customHeight="1">
      <c r="A33" s="182">
        <v>18</v>
      </c>
      <c r="B33" s="203" t="s">
        <v>523</v>
      </c>
      <c r="C33" s="204">
        <v>60</v>
      </c>
      <c r="D33" s="204"/>
      <c r="E33" s="205">
        <f>E30-E31</f>
        <v>-191311390</v>
      </c>
      <c r="F33" s="205">
        <f>F30-F31</f>
        <v>158476530</v>
      </c>
      <c r="G33" s="205">
        <f>G30-G31</f>
        <v>-1542763189</v>
      </c>
      <c r="H33" s="205">
        <f>H30-H31</f>
        <v>-269987290</v>
      </c>
    </row>
    <row r="34" spans="1:8" ht="21.75" customHeight="1">
      <c r="A34" s="60">
        <v>18.1</v>
      </c>
      <c r="B34" s="84" t="s">
        <v>578</v>
      </c>
      <c r="C34" s="197">
        <v>61</v>
      </c>
      <c r="D34" s="197"/>
      <c r="E34" s="198"/>
      <c r="F34" s="198"/>
      <c r="G34" s="198"/>
      <c r="H34" s="198"/>
    </row>
    <row r="35" spans="1:8" ht="21.75" customHeight="1">
      <c r="A35" s="82">
        <v>18.2</v>
      </c>
      <c r="B35" s="84" t="s">
        <v>579</v>
      </c>
      <c r="C35" s="197">
        <v>62</v>
      </c>
      <c r="D35" s="197"/>
      <c r="E35" s="198"/>
      <c r="F35" s="198"/>
      <c r="G35" s="198"/>
      <c r="H35" s="198"/>
    </row>
    <row r="36" spans="1:8" ht="21.75" customHeight="1">
      <c r="A36" s="60">
        <v>19</v>
      </c>
      <c r="B36" s="164" t="s">
        <v>524</v>
      </c>
      <c r="C36" s="145">
        <v>70</v>
      </c>
      <c r="D36" s="145"/>
      <c r="E36" s="150"/>
      <c r="F36" s="150"/>
      <c r="G36" s="150"/>
      <c r="H36" s="150"/>
    </row>
    <row r="37" spans="1:8" ht="21.75" customHeight="1">
      <c r="A37" s="211"/>
      <c r="B37" s="140"/>
      <c r="C37" s="212"/>
      <c r="D37" s="212"/>
      <c r="E37" s="213"/>
      <c r="F37" s="213"/>
      <c r="G37" s="213"/>
      <c r="H37" s="213"/>
    </row>
    <row r="38" spans="4:8" s="86" customFormat="1" ht="16.5">
      <c r="D38" s="275" t="s">
        <v>608</v>
      </c>
      <c r="E38" s="275"/>
      <c r="F38" s="275"/>
      <c r="G38" s="275"/>
      <c r="H38" s="275"/>
    </row>
    <row r="39" spans="4:8" s="86" customFormat="1" ht="11.25" customHeight="1">
      <c r="D39" s="87"/>
      <c r="E39" s="87"/>
      <c r="F39" s="87"/>
      <c r="G39" s="87"/>
      <c r="H39" s="87"/>
    </row>
    <row r="40" spans="2:8" s="62" customFormat="1" ht="16.5">
      <c r="B40" s="62" t="s">
        <v>588</v>
      </c>
      <c r="C40" s="272" t="s">
        <v>525</v>
      </c>
      <c r="D40" s="272"/>
      <c r="E40" s="272"/>
      <c r="G40" s="274" t="s">
        <v>526</v>
      </c>
      <c r="H40" s="274"/>
    </row>
    <row r="41" spans="2:3" s="62" customFormat="1" ht="16.5">
      <c r="B41" s="88"/>
      <c r="C41" s="89"/>
    </row>
    <row r="42" spans="2:3" s="62" customFormat="1" ht="16.5">
      <c r="B42" s="88"/>
      <c r="C42" s="89"/>
    </row>
    <row r="43" spans="2:3" s="62" customFormat="1" ht="16.5">
      <c r="B43" s="88"/>
      <c r="C43" s="89"/>
    </row>
    <row r="44" spans="2:3" s="62" customFormat="1" ht="16.5">
      <c r="B44" s="88"/>
      <c r="C44" s="89"/>
    </row>
    <row r="45" spans="2:8" s="63" customFormat="1" ht="16.5">
      <c r="B45" s="63" t="s">
        <v>87</v>
      </c>
      <c r="C45" s="273" t="s">
        <v>87</v>
      </c>
      <c r="D45" s="273"/>
      <c r="E45" s="273"/>
      <c r="G45" s="273" t="s">
        <v>582</v>
      </c>
      <c r="H45" s="273"/>
    </row>
  </sheetData>
  <mergeCells count="15">
    <mergeCell ref="H12:H14"/>
    <mergeCell ref="D12:D14"/>
    <mergeCell ref="E12:E14"/>
    <mergeCell ref="F12:F14"/>
    <mergeCell ref="G12:G14"/>
    <mergeCell ref="A8:H8"/>
    <mergeCell ref="A9:H9"/>
    <mergeCell ref="C40:E40"/>
    <mergeCell ref="C45:E45"/>
    <mergeCell ref="G45:H45"/>
    <mergeCell ref="G40:H40"/>
    <mergeCell ref="D38:H38"/>
    <mergeCell ref="A12:A14"/>
    <mergeCell ref="B12:B14"/>
    <mergeCell ref="C12:C14"/>
  </mergeCells>
  <printOptions/>
  <pageMargins left="0.37" right="0.24" top="0.5" bottom="0.26" header="0.35" footer="0.21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B1">
      <selection activeCell="E28" sqref="E28"/>
    </sheetView>
  </sheetViews>
  <sheetFormatPr defaultColWidth="8.796875" defaultRowHeight="15"/>
  <cols>
    <col min="1" max="1" width="7.3984375" style="95" customWidth="1"/>
    <col min="2" max="2" width="45.69921875" style="95" customWidth="1"/>
    <col min="3" max="3" width="9.09765625" style="95" customWidth="1"/>
    <col min="4" max="4" width="12.19921875" style="95" customWidth="1"/>
    <col min="5" max="5" width="19.8984375" style="95" customWidth="1"/>
    <col min="6" max="6" width="24.09765625" style="95" customWidth="1"/>
    <col min="7" max="7" width="11.8984375" style="95" bestFit="1" customWidth="1"/>
    <col min="8" max="16384" width="9" style="95" customWidth="1"/>
  </cols>
  <sheetData>
    <row r="1" ht="16.5">
      <c r="B1" s="163" t="s">
        <v>539</v>
      </c>
    </row>
    <row r="2" ht="16.5">
      <c r="B2" s="163" t="s">
        <v>563</v>
      </c>
    </row>
    <row r="3" ht="16.5">
      <c r="B3" s="163" t="s">
        <v>564</v>
      </c>
    </row>
    <row r="4" spans="1:6" ht="21.75" customHeight="1">
      <c r="A4" s="97"/>
      <c r="B4" s="251" t="s">
        <v>223</v>
      </c>
      <c r="C4" s="251"/>
      <c r="D4" s="251"/>
      <c r="E4" s="251"/>
      <c r="F4" s="98" t="s">
        <v>224</v>
      </c>
    </row>
    <row r="5" spans="1:5" ht="21.75" customHeight="1">
      <c r="A5" s="99"/>
      <c r="B5" s="252" t="s">
        <v>225</v>
      </c>
      <c r="C5" s="252"/>
      <c r="D5" s="252"/>
      <c r="E5" s="252"/>
    </row>
    <row r="6" spans="1:5" ht="21.75" customHeight="1">
      <c r="A6" s="99"/>
      <c r="B6" s="253" t="s">
        <v>226</v>
      </c>
      <c r="C6" s="253"/>
      <c r="D6" s="253"/>
      <c r="E6" s="253"/>
    </row>
    <row r="7" spans="1:5" ht="21.75" customHeight="1">
      <c r="A7" s="99"/>
      <c r="B7" s="253" t="s">
        <v>601</v>
      </c>
      <c r="C7" s="253"/>
      <c r="D7" s="253"/>
      <c r="E7" s="253"/>
    </row>
    <row r="8" spans="1:6" ht="21.75" customHeight="1">
      <c r="A8" s="99"/>
      <c r="B8" s="100"/>
      <c r="C8" s="100"/>
      <c r="D8" s="101"/>
      <c r="E8" s="101"/>
      <c r="F8" s="100"/>
    </row>
    <row r="9" spans="1:6" ht="21.75" customHeight="1">
      <c r="A9" s="102" t="s">
        <v>227</v>
      </c>
      <c r="B9" s="103" t="s">
        <v>22</v>
      </c>
      <c r="C9" s="103" t="s">
        <v>228</v>
      </c>
      <c r="D9" s="103" t="s">
        <v>229</v>
      </c>
      <c r="E9" s="104" t="s">
        <v>603</v>
      </c>
      <c r="F9" s="104" t="s">
        <v>602</v>
      </c>
    </row>
    <row r="10" spans="1:6" ht="21.75" customHeight="1">
      <c r="A10" s="105" t="s">
        <v>230</v>
      </c>
      <c r="B10" s="106" t="s">
        <v>231</v>
      </c>
      <c r="C10" s="107"/>
      <c r="D10" s="107"/>
      <c r="E10" s="108"/>
      <c r="F10" s="108"/>
    </row>
    <row r="11" spans="1:6" ht="21.75" customHeight="1">
      <c r="A11" s="109">
        <v>1</v>
      </c>
      <c r="B11" s="110" t="s">
        <v>232</v>
      </c>
      <c r="C11" s="111" t="s">
        <v>233</v>
      </c>
      <c r="D11" s="111"/>
      <c r="E11" s="218">
        <f>26814797+480978563+312920321</f>
        <v>820713681</v>
      </c>
      <c r="F11" s="112">
        <v>6263329136</v>
      </c>
    </row>
    <row r="12" spans="1:6" ht="21.75" customHeight="1">
      <c r="A12" s="109">
        <v>2</v>
      </c>
      <c r="B12" s="110" t="s">
        <v>234</v>
      </c>
      <c r="C12" s="111" t="s">
        <v>235</v>
      </c>
      <c r="D12" s="111"/>
      <c r="E12" s="218">
        <v>-341293631</v>
      </c>
      <c r="F12" s="112">
        <v>-3498990008</v>
      </c>
    </row>
    <row r="13" spans="1:6" ht="21.75" customHeight="1">
      <c r="A13" s="109">
        <v>3</v>
      </c>
      <c r="B13" s="110" t="s">
        <v>236</v>
      </c>
      <c r="C13" s="111" t="s">
        <v>237</v>
      </c>
      <c r="D13" s="111"/>
      <c r="E13" s="218">
        <v>-322836396</v>
      </c>
      <c r="F13" s="112">
        <v>-2228779534</v>
      </c>
    </row>
    <row r="14" spans="1:6" ht="21.75" customHeight="1">
      <c r="A14" s="109">
        <v>4</v>
      </c>
      <c r="B14" s="110" t="s">
        <v>238</v>
      </c>
      <c r="C14" s="111" t="s">
        <v>239</v>
      </c>
      <c r="D14" s="111"/>
      <c r="E14" s="218"/>
      <c r="F14" s="112"/>
    </row>
    <row r="15" spans="1:6" ht="21.75" customHeight="1">
      <c r="A15" s="109">
        <v>5</v>
      </c>
      <c r="B15" s="110" t="s">
        <v>240</v>
      </c>
      <c r="C15" s="111" t="s">
        <v>241</v>
      </c>
      <c r="D15" s="111"/>
      <c r="E15" s="218"/>
      <c r="F15" s="112"/>
    </row>
    <row r="16" spans="1:6" ht="21.75" customHeight="1">
      <c r="A16" s="109">
        <v>6</v>
      </c>
      <c r="B16" s="110" t="s">
        <v>242</v>
      </c>
      <c r="C16" s="111" t="s">
        <v>243</v>
      </c>
      <c r="D16" s="111"/>
      <c r="E16" s="218">
        <f>4200000</f>
        <v>4200000</v>
      </c>
      <c r="F16" s="112">
        <v>39919151</v>
      </c>
    </row>
    <row r="17" spans="1:6" ht="21.75" customHeight="1">
      <c r="A17" s="109">
        <v>7</v>
      </c>
      <c r="B17" s="110" t="s">
        <v>244</v>
      </c>
      <c r="C17" s="111" t="s">
        <v>245</v>
      </c>
      <c r="D17" s="111"/>
      <c r="E17" s="218">
        <v>-160352624</v>
      </c>
      <c r="F17" s="112">
        <v>-629794867</v>
      </c>
    </row>
    <row r="18" spans="1:6" ht="21.75" customHeight="1">
      <c r="A18" s="113"/>
      <c r="B18" s="114" t="s">
        <v>246</v>
      </c>
      <c r="C18" s="115" t="s">
        <v>247</v>
      </c>
      <c r="D18" s="115"/>
      <c r="E18" s="116">
        <f>E11+E12+E13+E14+E15+E16+E17</f>
        <v>431030</v>
      </c>
      <c r="F18" s="116">
        <f>SUM(F11:F17)</f>
        <v>-54316122</v>
      </c>
    </row>
    <row r="19" spans="1:6" ht="21.75" customHeight="1">
      <c r="A19" s="117" t="s">
        <v>248</v>
      </c>
      <c r="B19" s="118" t="s">
        <v>249</v>
      </c>
      <c r="C19" s="115"/>
      <c r="D19" s="115"/>
      <c r="E19" s="119"/>
      <c r="F19" s="119"/>
    </row>
    <row r="20" spans="1:6" ht="21.75" customHeight="1">
      <c r="A20" s="120">
        <v>1</v>
      </c>
      <c r="B20" s="121" t="s">
        <v>250</v>
      </c>
      <c r="C20" s="122" t="s">
        <v>251</v>
      </c>
      <c r="D20" s="122"/>
      <c r="E20" s="123"/>
      <c r="F20" s="123"/>
    </row>
    <row r="21" spans="1:6" ht="21.75" customHeight="1">
      <c r="A21" s="120">
        <v>2</v>
      </c>
      <c r="B21" s="121" t="s">
        <v>252</v>
      </c>
      <c r="C21" s="122" t="s">
        <v>253</v>
      </c>
      <c r="D21" s="122"/>
      <c r="E21" s="123"/>
      <c r="F21" s="123">
        <v>136409090</v>
      </c>
    </row>
    <row r="22" spans="1:6" ht="21.75" customHeight="1">
      <c r="A22" s="120">
        <v>3</v>
      </c>
      <c r="B22" s="121" t="s">
        <v>254</v>
      </c>
      <c r="C22" s="122" t="s">
        <v>255</v>
      </c>
      <c r="D22" s="122"/>
      <c r="E22" s="123">
        <v>-2000000000</v>
      </c>
      <c r="F22" s="123"/>
    </row>
    <row r="23" spans="1:6" ht="21.75" customHeight="1">
      <c r="A23" s="120">
        <v>4</v>
      </c>
      <c r="B23" s="121" t="s">
        <v>256</v>
      </c>
      <c r="C23" s="122" t="s">
        <v>257</v>
      </c>
      <c r="D23" s="122"/>
      <c r="E23" s="123"/>
      <c r="F23" s="123"/>
    </row>
    <row r="24" spans="1:6" ht="21.75" customHeight="1">
      <c r="A24" s="120">
        <v>5</v>
      </c>
      <c r="B24" s="121" t="s">
        <v>258</v>
      </c>
      <c r="C24" s="122" t="s">
        <v>259</v>
      </c>
      <c r="D24" s="122"/>
      <c r="E24" s="123"/>
      <c r="F24" s="123"/>
    </row>
    <row r="25" spans="1:6" ht="21.75" customHeight="1">
      <c r="A25" s="120">
        <v>6</v>
      </c>
      <c r="B25" s="121" t="s">
        <v>260</v>
      </c>
      <c r="C25" s="122" t="s">
        <v>261</v>
      </c>
      <c r="D25" s="122"/>
      <c r="E25" s="123"/>
      <c r="F25" s="123"/>
    </row>
    <row r="26" spans="1:6" ht="21.75" customHeight="1">
      <c r="A26" s="120">
        <v>7</v>
      </c>
      <c r="B26" s="121" t="s">
        <v>262</v>
      </c>
      <c r="C26" s="122" t="s">
        <v>263</v>
      </c>
      <c r="D26" s="122"/>
      <c r="E26" s="123">
        <v>41771266</v>
      </c>
      <c r="F26" s="123">
        <v>119541654</v>
      </c>
    </row>
    <row r="27" spans="1:6" ht="21.75" customHeight="1">
      <c r="A27" s="113"/>
      <c r="B27" s="114" t="s">
        <v>264</v>
      </c>
      <c r="C27" s="115" t="s">
        <v>265</v>
      </c>
      <c r="D27" s="115"/>
      <c r="E27" s="116">
        <f>E20+E21+E22+E23+E24+E25+E26</f>
        <v>-1958228734</v>
      </c>
      <c r="F27" s="116">
        <f>F21+F26</f>
        <v>255950744</v>
      </c>
    </row>
    <row r="28" spans="1:6" ht="21.75" customHeight="1">
      <c r="A28" s="125" t="s">
        <v>266</v>
      </c>
      <c r="B28" s="118" t="s">
        <v>267</v>
      </c>
      <c r="C28" s="126"/>
      <c r="D28" s="126"/>
      <c r="E28" s="124"/>
      <c r="F28" s="124"/>
    </row>
    <row r="29" spans="1:6" ht="21.75" customHeight="1">
      <c r="A29" s="120">
        <v>1</v>
      </c>
      <c r="B29" s="121" t="s">
        <v>268</v>
      </c>
      <c r="C29" s="122" t="s">
        <v>269</v>
      </c>
      <c r="D29" s="122"/>
      <c r="E29" s="123"/>
      <c r="F29" s="123"/>
    </row>
    <row r="30" spans="1:6" ht="21.75" customHeight="1">
      <c r="A30" s="120">
        <v>2</v>
      </c>
      <c r="B30" s="121" t="s">
        <v>270</v>
      </c>
      <c r="C30" s="122" t="s">
        <v>271</v>
      </c>
      <c r="D30" s="122"/>
      <c r="E30" s="123"/>
      <c r="F30" s="123"/>
    </row>
    <row r="31" spans="1:6" ht="21.75" customHeight="1">
      <c r="A31" s="120">
        <v>3</v>
      </c>
      <c r="B31" s="121" t="s">
        <v>272</v>
      </c>
      <c r="C31" s="122" t="s">
        <v>273</v>
      </c>
      <c r="D31" s="122"/>
      <c r="E31" s="123"/>
      <c r="F31" s="123"/>
    </row>
    <row r="32" spans="1:6" ht="21.75" customHeight="1">
      <c r="A32" s="120">
        <v>4</v>
      </c>
      <c r="B32" s="121" t="s">
        <v>274</v>
      </c>
      <c r="C32" s="122" t="s">
        <v>275</v>
      </c>
      <c r="D32" s="122"/>
      <c r="E32" s="123"/>
      <c r="F32" s="123"/>
    </row>
    <row r="33" spans="1:6" ht="21.75" customHeight="1">
      <c r="A33" s="120">
        <v>5</v>
      </c>
      <c r="B33" s="121" t="s">
        <v>276</v>
      </c>
      <c r="C33" s="122" t="s">
        <v>277</v>
      </c>
      <c r="D33" s="122"/>
      <c r="E33" s="123"/>
      <c r="F33" s="123"/>
    </row>
    <row r="34" spans="1:6" ht="21.75" customHeight="1">
      <c r="A34" s="120">
        <v>6</v>
      </c>
      <c r="B34" s="121" t="s">
        <v>278</v>
      </c>
      <c r="C34" s="122" t="s">
        <v>279</v>
      </c>
      <c r="D34" s="122"/>
      <c r="E34" s="123"/>
      <c r="F34" s="123"/>
    </row>
    <row r="35" spans="1:6" ht="21.75" customHeight="1">
      <c r="A35" s="125"/>
      <c r="B35" s="118" t="s">
        <v>280</v>
      </c>
      <c r="C35" s="126" t="s">
        <v>281</v>
      </c>
      <c r="D35" s="126"/>
      <c r="E35" s="124"/>
      <c r="F35" s="124"/>
    </row>
    <row r="36" spans="1:6" ht="21.75" customHeight="1">
      <c r="A36" s="125"/>
      <c r="B36" s="118" t="s">
        <v>282</v>
      </c>
      <c r="C36" s="126" t="s">
        <v>283</v>
      </c>
      <c r="D36" s="126"/>
      <c r="E36" s="124">
        <f>E18+E27</f>
        <v>-1957797704</v>
      </c>
      <c r="F36" s="124">
        <f>F18+F27</f>
        <v>201634622</v>
      </c>
    </row>
    <row r="37" spans="1:6" ht="21.75" customHeight="1">
      <c r="A37" s="125"/>
      <c r="B37" s="118" t="s">
        <v>284</v>
      </c>
      <c r="C37" s="126" t="s">
        <v>285</v>
      </c>
      <c r="D37" s="126"/>
      <c r="E37" s="124">
        <v>2584735613</v>
      </c>
      <c r="F37" s="124">
        <v>2489748763</v>
      </c>
    </row>
    <row r="38" spans="1:6" ht="21.75" customHeight="1">
      <c r="A38" s="206"/>
      <c r="B38" s="210" t="s">
        <v>581</v>
      </c>
      <c r="C38" s="209" t="s">
        <v>580</v>
      </c>
      <c r="D38" s="207"/>
      <c r="E38" s="208"/>
      <c r="F38" s="208"/>
    </row>
    <row r="39" spans="1:6" ht="21.75" customHeight="1">
      <c r="A39" s="127"/>
      <c r="B39" s="128" t="s">
        <v>286</v>
      </c>
      <c r="C39" s="129" t="s">
        <v>287</v>
      </c>
      <c r="D39" s="130" t="s">
        <v>288</v>
      </c>
      <c r="E39" s="131">
        <f>E36+E37</f>
        <v>626937909</v>
      </c>
      <c r="F39" s="131">
        <f>SUM(F36:F37)</f>
        <v>2691383385</v>
      </c>
    </row>
    <row r="40" spans="2:6" ht="21.75" customHeight="1">
      <c r="B40" s="132"/>
      <c r="D40" s="237" t="s">
        <v>604</v>
      </c>
      <c r="E40" s="237"/>
      <c r="F40" s="237"/>
    </row>
    <row r="41" spans="2:6" ht="21.75" customHeight="1">
      <c r="B41" s="133" t="s">
        <v>534</v>
      </c>
      <c r="C41" s="238" t="s">
        <v>535</v>
      </c>
      <c r="D41" s="238"/>
      <c r="E41" s="239" t="s">
        <v>530</v>
      </c>
      <c r="F41" s="239"/>
    </row>
    <row r="42" spans="2:5" ht="21.75" customHeight="1">
      <c r="B42" s="97"/>
      <c r="C42" s="134"/>
      <c r="D42" s="135"/>
      <c r="E42" s="96"/>
    </row>
    <row r="43" spans="2:5" ht="21.75" customHeight="1">
      <c r="B43" s="97"/>
      <c r="C43" s="134"/>
      <c r="D43" s="135"/>
      <c r="E43" s="96"/>
    </row>
    <row r="44" spans="2:5" ht="21.75" customHeight="1">
      <c r="B44" s="97"/>
      <c r="C44" s="134"/>
      <c r="D44" s="135"/>
      <c r="E44" s="96"/>
    </row>
    <row r="45" spans="1:6" ht="21.75" customHeight="1">
      <c r="A45" s="136"/>
      <c r="B45" s="94" t="s">
        <v>538</v>
      </c>
      <c r="C45" s="240"/>
      <c r="D45" s="240"/>
      <c r="E45" s="239"/>
      <c r="F45" s="239"/>
    </row>
  </sheetData>
  <mergeCells count="9">
    <mergeCell ref="D40:F40"/>
    <mergeCell ref="C41:D41"/>
    <mergeCell ref="E41:F41"/>
    <mergeCell ref="C45:D45"/>
    <mergeCell ref="E45:F45"/>
    <mergeCell ref="B4:E4"/>
    <mergeCell ref="B5:E5"/>
    <mergeCell ref="B6:E6"/>
    <mergeCell ref="B7:E7"/>
  </mergeCells>
  <printOptions/>
  <pageMargins left="0.9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301"/>
  <sheetViews>
    <sheetView zoomScale="75" zoomScaleNormal="75" workbookViewId="0" topLeftCell="A230">
      <selection activeCell="I256" sqref="I256"/>
    </sheetView>
  </sheetViews>
  <sheetFormatPr defaultColWidth="8.796875" defaultRowHeight="15"/>
  <cols>
    <col min="1" max="1" width="9.09765625" style="52" customWidth="1"/>
    <col min="2" max="2" width="25.3984375" style="52" customWidth="1"/>
    <col min="3" max="3" width="12.8984375" style="52" customWidth="1"/>
    <col min="4" max="4" width="14.3984375" style="52" customWidth="1"/>
    <col min="5" max="5" width="14" style="52" customWidth="1"/>
    <col min="6" max="6" width="12.3984375" style="52" customWidth="1"/>
    <col min="7" max="7" width="15.8984375" style="52" customWidth="1"/>
    <col min="8" max="8" width="13.19921875" style="52" customWidth="1"/>
    <col min="9" max="196" width="9" style="57" customWidth="1"/>
    <col min="197" max="16384" width="9" style="52" customWidth="1"/>
  </cols>
  <sheetData>
    <row r="1" ht="16.5">
      <c r="A1" s="1" t="s">
        <v>0</v>
      </c>
    </row>
    <row r="2" spans="1:7" ht="17.25">
      <c r="A2" s="2" t="s">
        <v>1</v>
      </c>
      <c r="D2" s="30" t="s">
        <v>215</v>
      </c>
      <c r="E2" s="30"/>
      <c r="F2" s="290" t="s">
        <v>216</v>
      </c>
      <c r="G2" s="290"/>
    </row>
    <row r="3" spans="1:7" ht="35.25" customHeight="1">
      <c r="A3" s="270" t="s">
        <v>2</v>
      </c>
      <c r="B3" s="270"/>
      <c r="C3" s="270"/>
      <c r="D3" s="270"/>
      <c r="E3" s="270"/>
      <c r="F3" s="270"/>
      <c r="G3" s="270"/>
    </row>
    <row r="4" spans="1:7" ht="21" customHeight="1">
      <c r="A4" s="293" t="s">
        <v>609</v>
      </c>
      <c r="B4" s="293"/>
      <c r="C4" s="293"/>
      <c r="D4" s="293"/>
      <c r="E4" s="293"/>
      <c r="F4" s="293"/>
      <c r="G4" s="293"/>
    </row>
    <row r="5" ht="15">
      <c r="A5" s="21"/>
    </row>
    <row r="6" ht="18" customHeight="1">
      <c r="A6" s="22" t="s">
        <v>3</v>
      </c>
    </row>
    <row r="7" ht="18" customHeight="1">
      <c r="A7" s="23" t="s">
        <v>159</v>
      </c>
    </row>
    <row r="8" spans="1:8" ht="37.5" customHeight="1">
      <c r="A8" s="294" t="s">
        <v>4</v>
      </c>
      <c r="B8" s="294"/>
      <c r="C8" s="294"/>
      <c r="D8" s="294"/>
      <c r="E8" s="294"/>
      <c r="F8" s="294"/>
      <c r="G8" s="294"/>
      <c r="H8" s="294"/>
    </row>
    <row r="9" spans="1:8" ht="19.5" customHeight="1">
      <c r="A9" s="295" t="s">
        <v>585</v>
      </c>
      <c r="B9" s="281"/>
      <c r="C9" s="281"/>
      <c r="D9" s="281"/>
      <c r="E9" s="281"/>
      <c r="F9" s="281"/>
      <c r="G9" s="281"/>
      <c r="H9" s="281"/>
    </row>
    <row r="10" spans="1:8" ht="19.5" customHeight="1">
      <c r="A10" s="281" t="s">
        <v>5</v>
      </c>
      <c r="B10" s="281"/>
      <c r="C10" s="281"/>
      <c r="D10" s="281"/>
      <c r="E10" s="281"/>
      <c r="F10" s="281"/>
      <c r="G10" s="281"/>
      <c r="H10" s="281"/>
    </row>
    <row r="11" spans="1:8" ht="26.25" customHeight="1">
      <c r="A11" s="281" t="s">
        <v>596</v>
      </c>
      <c r="B11" s="281"/>
      <c r="C11" s="281"/>
      <c r="D11" s="281"/>
      <c r="E11" s="281"/>
      <c r="F11" s="281"/>
      <c r="G11" s="281"/>
      <c r="H11" s="281"/>
    </row>
    <row r="12" spans="1:8" ht="19.5" customHeight="1">
      <c r="A12" s="280" t="s">
        <v>217</v>
      </c>
      <c r="B12" s="280"/>
      <c r="C12" s="280"/>
      <c r="D12" s="280"/>
      <c r="E12" s="280"/>
      <c r="F12" s="280"/>
      <c r="G12" s="280"/>
      <c r="H12" s="19"/>
    </row>
    <row r="13" spans="1:8" ht="19.5" customHeight="1">
      <c r="A13" s="292" t="s">
        <v>160</v>
      </c>
      <c r="B13" s="292"/>
      <c r="C13" s="292"/>
      <c r="D13" s="292"/>
      <c r="E13" s="292"/>
      <c r="F13" s="292"/>
      <c r="G13" s="292"/>
      <c r="H13" s="292"/>
    </row>
    <row r="14" spans="1:8" ht="33" customHeight="1">
      <c r="A14" s="281" t="s">
        <v>6</v>
      </c>
      <c r="B14" s="281"/>
      <c r="C14" s="281"/>
      <c r="D14" s="281"/>
      <c r="E14" s="281"/>
      <c r="F14" s="281"/>
      <c r="G14" s="281"/>
      <c r="H14" s="281"/>
    </row>
    <row r="15" spans="1:8" ht="18" customHeight="1">
      <c r="A15" s="292" t="s">
        <v>161</v>
      </c>
      <c r="B15" s="292"/>
      <c r="C15" s="292"/>
      <c r="D15" s="292"/>
      <c r="E15" s="292"/>
      <c r="F15" s="292"/>
      <c r="G15" s="292"/>
      <c r="H15" s="292"/>
    </row>
    <row r="16" spans="1:8" ht="33" customHeight="1">
      <c r="A16" s="281" t="s">
        <v>586</v>
      </c>
      <c r="B16" s="281"/>
      <c r="C16" s="281"/>
      <c r="D16" s="281"/>
      <c r="E16" s="281"/>
      <c r="F16" s="281"/>
      <c r="G16" s="281"/>
      <c r="H16" s="281"/>
    </row>
    <row r="17" spans="1:8" ht="36.75" customHeight="1">
      <c r="A17" s="281" t="s">
        <v>587</v>
      </c>
      <c r="B17" s="281"/>
      <c r="C17" s="281"/>
      <c r="D17" s="281"/>
      <c r="E17" s="281"/>
      <c r="F17" s="281"/>
      <c r="G17" s="281"/>
      <c r="H17" s="281"/>
    </row>
    <row r="18" ht="19.5" customHeight="1">
      <c r="A18" s="22" t="s">
        <v>7</v>
      </c>
    </row>
    <row r="19" ht="19.5" customHeight="1">
      <c r="A19" s="25" t="s">
        <v>162</v>
      </c>
    </row>
    <row r="20" ht="19.5" customHeight="1">
      <c r="A20" s="26" t="s">
        <v>599</v>
      </c>
    </row>
    <row r="21" ht="19.5" customHeight="1">
      <c r="A21" s="25" t="s">
        <v>163</v>
      </c>
    </row>
    <row r="22" ht="19.5" customHeight="1">
      <c r="A22" s="26" t="s">
        <v>8</v>
      </c>
    </row>
    <row r="23" ht="19.5" customHeight="1">
      <c r="A23" s="22" t="s">
        <v>9</v>
      </c>
    </row>
    <row r="24" ht="19.5" customHeight="1">
      <c r="A24" s="23" t="s">
        <v>164</v>
      </c>
    </row>
    <row r="25" spans="1:8" ht="39" customHeight="1">
      <c r="A25" s="281" t="s">
        <v>532</v>
      </c>
      <c r="B25" s="281"/>
      <c r="C25" s="281"/>
      <c r="D25" s="281"/>
      <c r="E25" s="281"/>
      <c r="F25" s="281"/>
      <c r="G25" s="281"/>
      <c r="H25" s="281"/>
    </row>
    <row r="26" ht="18" customHeight="1">
      <c r="A26" s="25" t="s">
        <v>165</v>
      </c>
    </row>
    <row r="27" ht="18" customHeight="1">
      <c r="A27" s="25" t="s">
        <v>166</v>
      </c>
    </row>
    <row r="28" ht="18" customHeight="1">
      <c r="A28" s="26" t="s">
        <v>10</v>
      </c>
    </row>
    <row r="29" spans="1:4" ht="18" customHeight="1">
      <c r="A29" s="338" t="s">
        <v>167</v>
      </c>
      <c r="B29" s="338"/>
      <c r="C29" s="338"/>
      <c r="D29" s="338"/>
    </row>
    <row r="30" ht="18" customHeight="1">
      <c r="A30" s="25" t="s">
        <v>168</v>
      </c>
    </row>
    <row r="31" spans="1:8" ht="43.5" customHeight="1">
      <c r="A31" s="281" t="s">
        <v>220</v>
      </c>
      <c r="B31" s="281"/>
      <c r="C31" s="281"/>
      <c r="D31" s="281"/>
      <c r="E31" s="281"/>
      <c r="F31" s="281"/>
      <c r="G31" s="281"/>
      <c r="H31" s="281"/>
    </row>
    <row r="32" spans="1:8" ht="34.5" customHeight="1">
      <c r="A32" s="281" t="s">
        <v>88</v>
      </c>
      <c r="B32" s="281"/>
      <c r="C32" s="281"/>
      <c r="D32" s="281"/>
      <c r="E32" s="281"/>
      <c r="F32" s="281"/>
      <c r="G32" s="281"/>
      <c r="H32" s="281"/>
    </row>
    <row r="33" ht="19.5" customHeight="1">
      <c r="A33" s="25" t="s">
        <v>169</v>
      </c>
    </row>
    <row r="34" ht="19.5" customHeight="1">
      <c r="A34" s="23" t="s">
        <v>170</v>
      </c>
    </row>
    <row r="35" spans="1:8" ht="42.75" customHeight="1">
      <c r="A35" s="294" t="s">
        <v>89</v>
      </c>
      <c r="B35" s="294"/>
      <c r="C35" s="294"/>
      <c r="D35" s="294"/>
      <c r="E35" s="294"/>
      <c r="F35" s="294"/>
      <c r="G35" s="294"/>
      <c r="H35" s="294"/>
    </row>
    <row r="36" spans="1:8" ht="18" customHeight="1">
      <c r="A36" s="281" t="s">
        <v>90</v>
      </c>
      <c r="B36" s="281"/>
      <c r="C36" s="281"/>
      <c r="D36" s="281"/>
      <c r="E36" s="281"/>
      <c r="F36" s="281"/>
      <c r="G36" s="281"/>
      <c r="H36" s="19"/>
    </row>
    <row r="37" spans="1:8" ht="37.5" customHeight="1">
      <c r="A37" s="281" t="s">
        <v>171</v>
      </c>
      <c r="B37" s="281"/>
      <c r="C37" s="281"/>
      <c r="D37" s="281"/>
      <c r="E37" s="281"/>
      <c r="F37" s="281"/>
      <c r="G37" s="281"/>
      <c r="H37" s="281"/>
    </row>
    <row r="38" spans="1:8" ht="18" customHeight="1">
      <c r="A38" s="281" t="s">
        <v>172</v>
      </c>
      <c r="B38" s="281"/>
      <c r="C38" s="281"/>
      <c r="D38" s="281"/>
      <c r="E38" s="281"/>
      <c r="F38" s="281"/>
      <c r="G38" s="281"/>
      <c r="H38" s="19"/>
    </row>
    <row r="39" spans="1:8" ht="38.25" customHeight="1">
      <c r="A39" s="281" t="s">
        <v>91</v>
      </c>
      <c r="B39" s="281"/>
      <c r="C39" s="281"/>
      <c r="D39" s="281"/>
      <c r="E39" s="281"/>
      <c r="F39" s="281"/>
      <c r="G39" s="281"/>
      <c r="H39" s="281"/>
    </row>
    <row r="40" ht="19.5" customHeight="1">
      <c r="A40" s="28" t="s">
        <v>11</v>
      </c>
    </row>
    <row r="41" spans="1:8" ht="39.75" customHeight="1">
      <c r="A41" s="281" t="s">
        <v>94</v>
      </c>
      <c r="B41" s="281"/>
      <c r="C41" s="281"/>
      <c r="D41" s="281"/>
      <c r="E41" s="281"/>
      <c r="F41" s="281"/>
      <c r="G41" s="281"/>
      <c r="H41" s="281"/>
    </row>
    <row r="42" spans="1:6" ht="24" customHeight="1">
      <c r="A42" s="281" t="s">
        <v>93</v>
      </c>
      <c r="B42" s="281"/>
      <c r="C42" s="281"/>
      <c r="D42" s="281"/>
      <c r="E42" s="281"/>
      <c r="F42" s="281"/>
    </row>
    <row r="43" spans="1:8" ht="38.25" customHeight="1">
      <c r="A43" s="281" t="s">
        <v>92</v>
      </c>
      <c r="B43" s="281"/>
      <c r="C43" s="281"/>
      <c r="D43" s="281"/>
      <c r="E43" s="281"/>
      <c r="F43" s="281"/>
      <c r="G43" s="281"/>
      <c r="H43" s="19"/>
    </row>
    <row r="44" spans="1:4" ht="19.5" customHeight="1">
      <c r="A44" s="291" t="s">
        <v>95</v>
      </c>
      <c r="B44" s="291"/>
      <c r="D44" s="27" t="s">
        <v>12</v>
      </c>
    </row>
    <row r="45" spans="1:4" ht="19.5" customHeight="1">
      <c r="A45" s="291" t="s">
        <v>13</v>
      </c>
      <c r="B45" s="291"/>
      <c r="D45" s="27" t="s">
        <v>14</v>
      </c>
    </row>
    <row r="46" spans="1:4" ht="19.5" customHeight="1">
      <c r="A46" s="291" t="s">
        <v>96</v>
      </c>
      <c r="B46" s="291"/>
      <c r="D46" s="27" t="s">
        <v>15</v>
      </c>
    </row>
    <row r="47" spans="1:4" ht="19.5" customHeight="1">
      <c r="A47" s="291" t="s">
        <v>97</v>
      </c>
      <c r="B47" s="291"/>
      <c r="D47" s="27" t="s">
        <v>16</v>
      </c>
    </row>
    <row r="48" spans="1:8" ht="19.5" customHeight="1">
      <c r="A48" s="306" t="s">
        <v>98</v>
      </c>
      <c r="B48" s="306"/>
      <c r="C48" s="306"/>
      <c r="D48" s="306"/>
      <c r="E48" s="306"/>
      <c r="F48" s="306"/>
      <c r="G48" s="306"/>
      <c r="H48" s="306"/>
    </row>
    <row r="49" ht="19.5" customHeight="1">
      <c r="A49" s="28" t="s">
        <v>17</v>
      </c>
    </row>
    <row r="50" ht="19.5" customHeight="1">
      <c r="A50" s="26" t="s">
        <v>99</v>
      </c>
    </row>
    <row r="51" spans="1:8" ht="38.25" customHeight="1">
      <c r="A51" s="281" t="s">
        <v>100</v>
      </c>
      <c r="B51" s="281"/>
      <c r="C51" s="281"/>
      <c r="D51" s="281"/>
      <c r="E51" s="281"/>
      <c r="F51" s="281"/>
      <c r="G51" s="281"/>
      <c r="H51" s="281"/>
    </row>
    <row r="52" spans="1:8" ht="18" customHeight="1">
      <c r="A52" s="306" t="s">
        <v>529</v>
      </c>
      <c r="B52" s="306"/>
      <c r="C52" s="306"/>
      <c r="D52" s="306"/>
      <c r="E52" s="306"/>
      <c r="F52" s="306"/>
      <c r="G52" s="306"/>
      <c r="H52" s="306"/>
    </row>
    <row r="53" ht="19.5" customHeight="1">
      <c r="A53" s="28" t="s">
        <v>18</v>
      </c>
    </row>
    <row r="54" spans="1:8" ht="51.75" customHeight="1">
      <c r="A54" s="281" t="s">
        <v>527</v>
      </c>
      <c r="B54" s="281"/>
      <c r="C54" s="281"/>
      <c r="D54" s="281"/>
      <c r="E54" s="281"/>
      <c r="F54" s="281"/>
      <c r="G54" s="281"/>
      <c r="H54" s="281"/>
    </row>
    <row r="55" spans="1:8" ht="37.5" customHeight="1">
      <c r="A55" s="281" t="s">
        <v>101</v>
      </c>
      <c r="B55" s="281"/>
      <c r="C55" s="281"/>
      <c r="D55" s="281"/>
      <c r="E55" s="281"/>
      <c r="F55" s="281"/>
      <c r="G55" s="281"/>
      <c r="H55" s="281"/>
    </row>
    <row r="56" ht="18" customHeight="1">
      <c r="A56" s="28" t="s">
        <v>19</v>
      </c>
    </row>
    <row r="57" ht="18" customHeight="1">
      <c r="A57" s="26" t="s">
        <v>102</v>
      </c>
    </row>
    <row r="58" spans="1:8" ht="35.25" customHeight="1">
      <c r="A58" s="281" t="s">
        <v>103</v>
      </c>
      <c r="B58" s="281"/>
      <c r="C58" s="281"/>
      <c r="D58" s="281"/>
      <c r="E58" s="281"/>
      <c r="F58" s="281"/>
      <c r="G58" s="281"/>
      <c r="H58" s="281"/>
    </row>
    <row r="59" ht="18" customHeight="1">
      <c r="A59" s="28" t="s">
        <v>108</v>
      </c>
    </row>
    <row r="60" spans="1:8" ht="18" customHeight="1">
      <c r="A60" s="281" t="s">
        <v>104</v>
      </c>
      <c r="B60" s="281"/>
      <c r="C60" s="281"/>
      <c r="D60" s="281"/>
      <c r="E60" s="281"/>
      <c r="F60" s="281"/>
      <c r="G60" s="281"/>
      <c r="H60" s="281"/>
    </row>
    <row r="61" spans="1:6" ht="18" customHeight="1">
      <c r="A61" s="292" t="s">
        <v>107</v>
      </c>
      <c r="B61" s="292"/>
      <c r="C61" s="292"/>
      <c r="D61" s="292"/>
      <c r="E61" s="292"/>
      <c r="F61" s="292"/>
    </row>
    <row r="62" spans="1:8" ht="18" customHeight="1">
      <c r="A62" s="284" t="s">
        <v>106</v>
      </c>
      <c r="B62" s="284"/>
      <c r="C62" s="284"/>
      <c r="D62" s="284"/>
      <c r="E62" s="284"/>
      <c r="F62" s="284"/>
      <c r="G62" s="284"/>
      <c r="H62" s="284"/>
    </row>
    <row r="63" spans="1:8" ht="18" customHeight="1">
      <c r="A63" s="292" t="s">
        <v>105</v>
      </c>
      <c r="B63" s="292"/>
      <c r="C63" s="292"/>
      <c r="D63" s="292"/>
      <c r="E63" s="292"/>
      <c r="F63" s="292"/>
      <c r="G63" s="292"/>
      <c r="H63" s="292"/>
    </row>
    <row r="64" spans="1:8" ht="18" customHeight="1">
      <c r="A64" s="281" t="s">
        <v>109</v>
      </c>
      <c r="B64" s="281"/>
      <c r="C64" s="281"/>
      <c r="D64" s="281"/>
      <c r="E64" s="281"/>
      <c r="F64" s="281"/>
      <c r="G64" s="281"/>
      <c r="H64" s="281"/>
    </row>
    <row r="65" spans="1:8" ht="35.25" customHeight="1">
      <c r="A65" s="281" t="s">
        <v>110</v>
      </c>
      <c r="B65" s="281"/>
      <c r="C65" s="281"/>
      <c r="D65" s="281"/>
      <c r="E65" s="281"/>
      <c r="F65" s="281"/>
      <c r="G65" s="281"/>
      <c r="H65" s="281"/>
    </row>
    <row r="66" spans="1:8" ht="18" customHeight="1">
      <c r="A66" s="339" t="s">
        <v>173</v>
      </c>
      <c r="B66" s="339"/>
      <c r="C66" s="339"/>
      <c r="D66" s="339"/>
      <c r="E66" s="339"/>
      <c r="F66" s="339"/>
      <c r="G66" s="339"/>
      <c r="H66" s="339"/>
    </row>
    <row r="67" spans="2:8" ht="18" customHeight="1">
      <c r="B67" s="30"/>
      <c r="C67" s="30"/>
      <c r="D67" s="30"/>
      <c r="E67" s="30"/>
      <c r="F67" s="291" t="s">
        <v>134</v>
      </c>
      <c r="G67" s="291"/>
      <c r="H67" s="30"/>
    </row>
    <row r="68" spans="1:7" ht="21.75" customHeight="1">
      <c r="A68" s="307" t="s">
        <v>114</v>
      </c>
      <c r="B68" s="307"/>
      <c r="C68" s="53"/>
      <c r="D68" s="53"/>
      <c r="E68" s="5" t="s">
        <v>610</v>
      </c>
      <c r="F68" s="5"/>
      <c r="G68" s="93">
        <v>41275</v>
      </c>
    </row>
    <row r="69" spans="1:7" ht="21.75" customHeight="1">
      <c r="A69" s="281" t="s">
        <v>111</v>
      </c>
      <c r="B69" s="281"/>
      <c r="C69" s="53"/>
      <c r="D69" s="53"/>
      <c r="E69" s="54">
        <v>30042344</v>
      </c>
      <c r="F69" s="54"/>
      <c r="G69" s="54">
        <v>60374184</v>
      </c>
    </row>
    <row r="70" spans="1:7" ht="21.75" customHeight="1">
      <c r="A70" s="281" t="s">
        <v>112</v>
      </c>
      <c r="B70" s="281"/>
      <c r="C70" s="53"/>
      <c r="D70" s="53"/>
      <c r="E70" s="54">
        <v>96895565</v>
      </c>
      <c r="F70" s="54"/>
      <c r="G70" s="54">
        <v>524361429</v>
      </c>
    </row>
    <row r="71" spans="1:7" ht="21.75" customHeight="1">
      <c r="A71" s="281" t="s">
        <v>531</v>
      </c>
      <c r="B71" s="281"/>
      <c r="C71" s="53"/>
      <c r="D71" s="53"/>
      <c r="E71" s="54">
        <v>500000000</v>
      </c>
      <c r="F71" s="54"/>
      <c r="G71" s="54">
        <v>2000000000</v>
      </c>
    </row>
    <row r="72" spans="1:7" ht="21.75" customHeight="1">
      <c r="A72" s="283" t="s">
        <v>20</v>
      </c>
      <c r="B72" s="283"/>
      <c r="C72" s="53"/>
      <c r="D72" s="53"/>
      <c r="E72" s="7"/>
      <c r="F72" s="8"/>
      <c r="G72" s="7">
        <f>SUM(G69:G71)</f>
        <v>2584735613</v>
      </c>
    </row>
    <row r="73" spans="1:7" ht="21.75" customHeight="1">
      <c r="A73" s="322" t="s">
        <v>113</v>
      </c>
      <c r="B73" s="322"/>
      <c r="C73" s="322"/>
      <c r="D73" s="53"/>
      <c r="E73" s="5" t="str">
        <f>E68</f>
        <v>30/06/2013</v>
      </c>
      <c r="F73" s="5"/>
      <c r="G73" s="93">
        <v>41275</v>
      </c>
    </row>
    <row r="74" spans="1:7" ht="21.75" customHeight="1">
      <c r="A74" s="281" t="s">
        <v>115</v>
      </c>
      <c r="B74" s="281"/>
      <c r="C74" s="281"/>
      <c r="D74" s="53"/>
      <c r="E74" s="53"/>
      <c r="F74" s="53"/>
      <c r="G74" s="53"/>
    </row>
    <row r="75" spans="1:7" ht="21.75" customHeight="1">
      <c r="A75" s="281" t="s">
        <v>116</v>
      </c>
      <c r="B75" s="281"/>
      <c r="C75" s="53"/>
      <c r="D75" s="53"/>
      <c r="E75" s="56"/>
      <c r="F75" s="56"/>
      <c r="G75" s="56"/>
    </row>
    <row r="76" spans="1:7" ht="21.75" customHeight="1">
      <c r="A76" s="281" t="s">
        <v>117</v>
      </c>
      <c r="B76" s="281"/>
      <c r="C76" s="53"/>
      <c r="D76" s="53"/>
      <c r="E76" s="56">
        <v>17251335653</v>
      </c>
      <c r="F76" s="56"/>
      <c r="G76" s="56">
        <v>14714156389</v>
      </c>
    </row>
    <row r="77" spans="1:7" ht="21.75" customHeight="1">
      <c r="A77" s="283" t="s">
        <v>20</v>
      </c>
      <c r="B77" s="283"/>
      <c r="C77" s="53"/>
      <c r="D77" s="53"/>
      <c r="E77" s="7">
        <f>E74+E75+E76</f>
        <v>17251335653</v>
      </c>
      <c r="F77" s="7"/>
      <c r="G77" s="7">
        <f>SUM(G75:G76)</f>
        <v>14714156389</v>
      </c>
    </row>
    <row r="78" spans="1:7" ht="21.75" customHeight="1">
      <c r="A78" s="307" t="s">
        <v>118</v>
      </c>
      <c r="B78" s="307"/>
      <c r="C78" s="53"/>
      <c r="D78" s="53"/>
      <c r="E78" s="5" t="str">
        <f>E68</f>
        <v>30/06/2013</v>
      </c>
      <c r="F78" s="5"/>
      <c r="G78" s="5">
        <f>G68</f>
        <v>41275</v>
      </c>
    </row>
    <row r="79" spans="1:7" ht="21.75" customHeight="1">
      <c r="A79" s="281" t="s">
        <v>119</v>
      </c>
      <c r="B79" s="281"/>
      <c r="C79" s="53"/>
      <c r="D79" s="53"/>
      <c r="E79" s="56">
        <v>2155007580</v>
      </c>
      <c r="F79" s="56"/>
      <c r="G79" s="56">
        <v>2110417555</v>
      </c>
    </row>
    <row r="80" spans="1:7" ht="21.75" customHeight="1">
      <c r="A80" s="281" t="s">
        <v>120</v>
      </c>
      <c r="B80" s="281"/>
      <c r="C80" s="53"/>
      <c r="D80" s="53"/>
      <c r="E80" s="56">
        <v>7074226</v>
      </c>
      <c r="F80" s="56"/>
      <c r="G80" s="56">
        <v>7125162</v>
      </c>
    </row>
    <row r="81" spans="1:7" ht="21.75" customHeight="1">
      <c r="A81" s="281" t="s">
        <v>121</v>
      </c>
      <c r="B81" s="281"/>
      <c r="C81" s="53"/>
      <c r="D81" s="53"/>
      <c r="E81" s="56"/>
      <c r="F81" s="56"/>
      <c r="G81" s="56">
        <v>15144451</v>
      </c>
    </row>
    <row r="82" spans="1:7" ht="21.75" customHeight="1">
      <c r="A82" s="281" t="s">
        <v>122</v>
      </c>
      <c r="B82" s="281"/>
      <c r="C82" s="53"/>
      <c r="D82" s="53"/>
      <c r="E82" s="56">
        <v>54664344</v>
      </c>
      <c r="F82" s="56"/>
      <c r="G82" s="56">
        <v>54664344</v>
      </c>
    </row>
    <row r="83" spans="1:7" ht="21.75" customHeight="1">
      <c r="A83" s="281" t="s">
        <v>123</v>
      </c>
      <c r="B83" s="281"/>
      <c r="C83" s="53"/>
      <c r="D83" s="53"/>
      <c r="E83" s="56">
        <v>1103437</v>
      </c>
      <c r="F83" s="56"/>
      <c r="G83" s="56">
        <v>1103437</v>
      </c>
    </row>
    <row r="84" spans="1:7" ht="21.75" customHeight="1">
      <c r="A84" s="283" t="s">
        <v>21</v>
      </c>
      <c r="B84" s="283"/>
      <c r="C84" s="53"/>
      <c r="D84" s="53"/>
      <c r="E84" s="7">
        <f>E79+E80+E81+E82+E83</f>
        <v>2217849587</v>
      </c>
      <c r="F84" s="7"/>
      <c r="G84" s="7">
        <f>SUM(G79:G83)</f>
        <v>2188454949</v>
      </c>
    </row>
    <row r="85" spans="1:7" ht="21.75" customHeight="1">
      <c r="A85" s="280" t="s">
        <v>124</v>
      </c>
      <c r="B85" s="280"/>
      <c r="C85" s="280"/>
      <c r="D85" s="53"/>
      <c r="E85" s="5" t="str">
        <f>E68</f>
        <v>30/06/2013</v>
      </c>
      <c r="F85" s="5"/>
      <c r="G85" s="93">
        <v>41275</v>
      </c>
    </row>
    <row r="86" spans="1:7" ht="21.75" customHeight="1">
      <c r="A86" s="286" t="s">
        <v>125</v>
      </c>
      <c r="B86" s="286"/>
      <c r="C86" s="286"/>
      <c r="D86" s="53"/>
      <c r="E86" s="53"/>
      <c r="F86" s="53"/>
      <c r="G86" s="55"/>
    </row>
    <row r="87" spans="1:7" ht="21.75" customHeight="1">
      <c r="A87" s="281" t="s">
        <v>536</v>
      </c>
      <c r="B87" s="281"/>
      <c r="C87" s="53"/>
      <c r="D87" s="53"/>
      <c r="E87" s="56">
        <v>658091587</v>
      </c>
      <c r="F87" s="58"/>
      <c r="G87" s="224">
        <v>309576366</v>
      </c>
    </row>
    <row r="88" spans="1:7" ht="21.75" customHeight="1">
      <c r="A88" s="281" t="s">
        <v>126</v>
      </c>
      <c r="B88" s="281"/>
      <c r="C88" s="53"/>
      <c r="D88" s="53"/>
      <c r="E88" s="56"/>
      <c r="F88" s="56"/>
      <c r="G88" s="224">
        <v>912239</v>
      </c>
    </row>
    <row r="89" spans="1:7" ht="21.75" customHeight="1">
      <c r="A89" s="283" t="s">
        <v>20</v>
      </c>
      <c r="B89" s="283"/>
      <c r="C89" s="53"/>
      <c r="D89" s="53"/>
      <c r="E89" s="59"/>
      <c r="F89" s="59"/>
      <c r="G89" s="93"/>
    </row>
    <row r="90" spans="1:7" ht="21.75" customHeight="1">
      <c r="A90" s="280" t="s">
        <v>127</v>
      </c>
      <c r="B90" s="280"/>
      <c r="C90" s="280"/>
      <c r="D90" s="53"/>
      <c r="E90" s="5" t="s">
        <v>610</v>
      </c>
      <c r="F90" s="5"/>
      <c r="G90" s="93">
        <v>41275</v>
      </c>
    </row>
    <row r="91" spans="1:7" ht="21.75" customHeight="1">
      <c r="A91" s="307" t="s">
        <v>128</v>
      </c>
      <c r="B91" s="307"/>
      <c r="C91" s="53"/>
      <c r="D91" s="53"/>
      <c r="E91" s="49"/>
      <c r="F91" s="53"/>
      <c r="G91" s="49"/>
    </row>
    <row r="92" spans="1:7" ht="21.75" customHeight="1">
      <c r="A92" s="307" t="s">
        <v>129</v>
      </c>
      <c r="B92" s="307"/>
      <c r="C92" s="53"/>
      <c r="D92" s="53"/>
      <c r="E92" s="53"/>
      <c r="F92" s="53"/>
      <c r="G92" s="53"/>
    </row>
    <row r="93" spans="1:7" ht="21.75" customHeight="1">
      <c r="A93" s="280" t="s">
        <v>221</v>
      </c>
      <c r="B93" s="280"/>
      <c r="C93" s="280"/>
      <c r="D93" s="53"/>
      <c r="E93" s="53"/>
      <c r="F93" s="53"/>
      <c r="G93" s="53"/>
    </row>
    <row r="94" spans="1:7" ht="21.75" customHeight="1">
      <c r="A94" s="280" t="s">
        <v>130</v>
      </c>
      <c r="B94" s="280"/>
      <c r="C94" s="280"/>
      <c r="D94" s="280"/>
      <c r="E94" s="54"/>
      <c r="F94" s="53"/>
      <c r="G94" s="54"/>
    </row>
    <row r="95" spans="1:7" ht="18" customHeight="1">
      <c r="A95" s="20"/>
      <c r="B95" s="20"/>
      <c r="C95" s="20"/>
      <c r="D95" s="20"/>
      <c r="E95" s="53"/>
      <c r="F95" s="53"/>
      <c r="G95" s="54"/>
    </row>
    <row r="96" spans="1:7" ht="18" customHeight="1">
      <c r="A96" s="280" t="s">
        <v>131</v>
      </c>
      <c r="B96" s="280"/>
      <c r="C96" s="53"/>
      <c r="D96" s="53"/>
      <c r="E96" s="220"/>
      <c r="F96" s="53"/>
      <c r="G96" s="220">
        <v>73072727</v>
      </c>
    </row>
    <row r="97" spans="1:7" ht="18" customHeight="1">
      <c r="A97" s="20"/>
      <c r="B97" s="307" t="s">
        <v>595</v>
      </c>
      <c r="C97" s="307"/>
      <c r="D97" s="53"/>
      <c r="E97" s="220"/>
      <c r="F97" s="53"/>
      <c r="G97" s="49"/>
    </row>
    <row r="98" spans="1:7" ht="18" customHeight="1">
      <c r="A98" s="20"/>
      <c r="B98" s="280" t="s">
        <v>594</v>
      </c>
      <c r="C98" s="280"/>
      <c r="D98" s="280"/>
      <c r="E98" s="220"/>
      <c r="F98" s="53"/>
      <c r="G98" s="220">
        <v>45454545</v>
      </c>
    </row>
    <row r="99" spans="1:7" ht="18" customHeight="1">
      <c r="A99" s="20"/>
      <c r="B99" s="280" t="s">
        <v>593</v>
      </c>
      <c r="C99" s="280"/>
      <c r="D99" s="280"/>
      <c r="E99" s="280"/>
      <c r="F99" s="53"/>
      <c r="G99" s="49"/>
    </row>
    <row r="100" spans="1:7" ht="18" customHeight="1">
      <c r="A100" s="20"/>
      <c r="B100" s="222" t="s">
        <v>592</v>
      </c>
      <c r="C100" s="20"/>
      <c r="D100" s="20"/>
      <c r="E100" s="221"/>
      <c r="F100" s="53"/>
      <c r="G100" s="221">
        <v>27618182</v>
      </c>
    </row>
    <row r="101" spans="1:7" ht="18" customHeight="1">
      <c r="A101" s="280" t="s">
        <v>132</v>
      </c>
      <c r="B101" s="280"/>
      <c r="C101" s="53"/>
      <c r="D101" s="53"/>
      <c r="E101" s="5" t="str">
        <f>E68</f>
        <v>30/06/2013</v>
      </c>
      <c r="F101" s="5"/>
      <c r="G101" s="93"/>
    </row>
    <row r="102" spans="1:7" ht="19.5" customHeight="1">
      <c r="A102" s="281" t="s">
        <v>133</v>
      </c>
      <c r="B102" s="281"/>
      <c r="C102" s="281"/>
      <c r="D102" s="281"/>
      <c r="E102" s="53"/>
      <c r="F102" s="53"/>
      <c r="G102" s="53"/>
    </row>
    <row r="103" spans="1:7" ht="19.5" customHeight="1">
      <c r="A103" s="333" t="s">
        <v>20</v>
      </c>
      <c r="B103" s="333"/>
      <c r="C103" s="53"/>
      <c r="D103" s="53"/>
      <c r="E103" s="53"/>
      <c r="F103" s="53"/>
      <c r="G103" s="53"/>
    </row>
    <row r="104" spans="1:8" ht="21.75" customHeight="1">
      <c r="A104" s="317" t="s">
        <v>22</v>
      </c>
      <c r="B104" s="317"/>
      <c r="C104" s="329" t="s">
        <v>23</v>
      </c>
      <c r="D104" s="329"/>
      <c r="E104" s="329"/>
      <c r="F104" s="329"/>
      <c r="G104" s="329"/>
      <c r="H104" s="329"/>
    </row>
    <row r="105" spans="1:8" ht="21.75" customHeight="1">
      <c r="A105" s="317"/>
      <c r="B105" s="317"/>
      <c r="C105" s="11" t="s">
        <v>24</v>
      </c>
      <c r="D105" s="11" t="s">
        <v>135</v>
      </c>
      <c r="E105" s="11" t="s">
        <v>25</v>
      </c>
      <c r="F105" s="12" t="s">
        <v>136</v>
      </c>
      <c r="G105" s="330" t="s">
        <v>20</v>
      </c>
      <c r="H105" s="330"/>
    </row>
    <row r="106" spans="1:8" s="13" customFormat="1" ht="21.75" customHeight="1">
      <c r="A106" s="336">
        <v>1</v>
      </c>
      <c r="B106" s="337"/>
      <c r="C106" s="9">
        <v>2</v>
      </c>
      <c r="D106" s="9">
        <v>3</v>
      </c>
      <c r="E106" s="9">
        <v>4</v>
      </c>
      <c r="F106" s="10">
        <v>5</v>
      </c>
      <c r="G106" s="331" t="s">
        <v>26</v>
      </c>
      <c r="H106" s="332"/>
    </row>
    <row r="107" spans="1:8" s="14" customFormat="1" ht="21.75" customHeight="1">
      <c r="A107" s="298" t="s">
        <v>137</v>
      </c>
      <c r="B107" s="299"/>
      <c r="C107" s="16">
        <v>2877629520</v>
      </c>
      <c r="D107" s="16">
        <f>D108+D109-D115</f>
        <v>28678364080</v>
      </c>
      <c r="E107" s="16">
        <f>E108+E109-E115</f>
        <v>1465257729</v>
      </c>
      <c r="F107" s="16">
        <f>F108+F109-F115</f>
        <v>187487491</v>
      </c>
      <c r="G107" s="288">
        <f>C107+D107+E107+F107</f>
        <v>33208738820</v>
      </c>
      <c r="H107" s="289"/>
    </row>
    <row r="108" spans="1:8" s="14" customFormat="1" ht="21.75" customHeight="1">
      <c r="A108" s="298" t="s">
        <v>27</v>
      </c>
      <c r="B108" s="299"/>
      <c r="C108" s="16">
        <v>2877629520</v>
      </c>
      <c r="D108" s="16">
        <v>28678364080</v>
      </c>
      <c r="E108" s="16">
        <v>1465257729</v>
      </c>
      <c r="F108" s="16">
        <v>187487491</v>
      </c>
      <c r="G108" s="288">
        <f>C108+D108+E108+F108</f>
        <v>33208738820</v>
      </c>
      <c r="H108" s="289"/>
    </row>
    <row r="109" spans="1:8" s="14" customFormat="1" ht="21.75" customHeight="1">
      <c r="A109" s="298" t="s">
        <v>28</v>
      </c>
      <c r="B109" s="299"/>
      <c r="C109" s="16"/>
      <c r="D109" s="16"/>
      <c r="E109" s="16">
        <f>E111</f>
        <v>0</v>
      </c>
      <c r="F109" s="16"/>
      <c r="G109" s="288">
        <f>E109</f>
        <v>0</v>
      </c>
      <c r="H109" s="289"/>
    </row>
    <row r="110" spans="1:8" s="13" customFormat="1" ht="21.75" customHeight="1">
      <c r="A110" s="323" t="s">
        <v>140</v>
      </c>
      <c r="B110" s="324"/>
      <c r="C110" s="17"/>
      <c r="D110" s="17"/>
      <c r="E110" s="17"/>
      <c r="F110" s="17"/>
      <c r="G110" s="288">
        <f>SUM(C110:F110)</f>
        <v>0</v>
      </c>
      <c r="H110" s="289"/>
    </row>
    <row r="111" spans="1:8" s="13" customFormat="1" ht="21.75" customHeight="1">
      <c r="A111" s="323" t="s">
        <v>141</v>
      </c>
      <c r="B111" s="324"/>
      <c r="C111" s="17"/>
      <c r="D111" s="17"/>
      <c r="E111" s="17"/>
      <c r="F111" s="17"/>
      <c r="G111" s="296">
        <f>E111</f>
        <v>0</v>
      </c>
      <c r="H111" s="297"/>
    </row>
    <row r="112" spans="1:8" s="13" customFormat="1" ht="21.75" customHeight="1">
      <c r="A112" s="323" t="s">
        <v>142</v>
      </c>
      <c r="B112" s="324"/>
      <c r="C112" s="17"/>
      <c r="D112" s="17"/>
      <c r="E112" s="17"/>
      <c r="F112" s="17"/>
      <c r="G112" s="296"/>
      <c r="H112" s="297"/>
    </row>
    <row r="113" spans="1:8" s="13" customFormat="1" ht="21.75" customHeight="1">
      <c r="A113" s="323" t="s">
        <v>143</v>
      </c>
      <c r="B113" s="324"/>
      <c r="C113" s="17"/>
      <c r="D113" s="17"/>
      <c r="E113" s="17"/>
      <c r="F113" s="17"/>
      <c r="G113" s="296"/>
      <c r="H113" s="297"/>
    </row>
    <row r="114" spans="1:8" s="13" customFormat="1" ht="21.75" customHeight="1">
      <c r="A114" s="323" t="s">
        <v>144</v>
      </c>
      <c r="B114" s="324"/>
      <c r="C114" s="17"/>
      <c r="D114" s="17"/>
      <c r="E114" s="17"/>
      <c r="F114" s="17"/>
      <c r="G114" s="296"/>
      <c r="H114" s="297"/>
    </row>
    <row r="115" spans="1:8" s="14" customFormat="1" ht="21.75" customHeight="1">
      <c r="A115" s="298" t="s">
        <v>29</v>
      </c>
      <c r="B115" s="299"/>
      <c r="C115" s="16"/>
      <c r="D115" s="16"/>
      <c r="E115" s="16"/>
      <c r="F115" s="16"/>
      <c r="G115" s="288">
        <f>G116</f>
        <v>0</v>
      </c>
      <c r="H115" s="289"/>
    </row>
    <row r="116" spans="1:8" s="13" customFormat="1" ht="21.75" customHeight="1">
      <c r="A116" s="323" t="s">
        <v>145</v>
      </c>
      <c r="B116" s="324"/>
      <c r="C116" s="17"/>
      <c r="D116" s="17"/>
      <c r="E116" s="17"/>
      <c r="F116" s="17"/>
      <c r="G116" s="296">
        <f>D116+F116</f>
        <v>0</v>
      </c>
      <c r="H116" s="297"/>
    </row>
    <row r="117" spans="1:8" s="13" customFormat="1" ht="21.75" customHeight="1">
      <c r="A117" s="323" t="s">
        <v>146</v>
      </c>
      <c r="B117" s="324"/>
      <c r="C117" s="17"/>
      <c r="D117" s="17"/>
      <c r="E117" s="17"/>
      <c r="F117" s="17"/>
      <c r="G117" s="296"/>
      <c r="H117" s="297"/>
    </row>
    <row r="118" spans="1:8" s="14" customFormat="1" ht="21.75" customHeight="1">
      <c r="A118" s="327" t="s">
        <v>30</v>
      </c>
      <c r="B118" s="328"/>
      <c r="C118" s="16">
        <f>C108+C109-C115</f>
        <v>2877629520</v>
      </c>
      <c r="D118" s="16">
        <f>D108+D109-D115</f>
        <v>28678364080</v>
      </c>
      <c r="E118" s="16">
        <f>E108+E109-E115</f>
        <v>1465257729</v>
      </c>
      <c r="F118" s="16">
        <f>F108+F109-F115</f>
        <v>187487491</v>
      </c>
      <c r="G118" s="288">
        <f>G108+G109-G115</f>
        <v>33208738820</v>
      </c>
      <c r="H118" s="289"/>
    </row>
    <row r="119" spans="1:8" s="14" customFormat="1" ht="21.75" customHeight="1">
      <c r="A119" s="327" t="s">
        <v>31</v>
      </c>
      <c r="B119" s="328"/>
      <c r="C119" s="16">
        <f>C120+C121</f>
        <v>2795337844</v>
      </c>
      <c r="D119" s="16">
        <f>D120+D121</f>
        <v>15130831010</v>
      </c>
      <c r="E119" s="16">
        <f>E120+E121</f>
        <v>1003239999</v>
      </c>
      <c r="F119" s="16">
        <f>SUM(F120:F121)</f>
        <v>187487491</v>
      </c>
      <c r="G119" s="288">
        <f>C119+D119+E119+F119</f>
        <v>19116896344</v>
      </c>
      <c r="H119" s="289"/>
    </row>
    <row r="120" spans="1:8" s="13" customFormat="1" ht="21.75" customHeight="1">
      <c r="A120" s="325" t="s">
        <v>27</v>
      </c>
      <c r="B120" s="326"/>
      <c r="C120" s="17">
        <v>2777987971</v>
      </c>
      <c r="D120" s="17">
        <v>14511743786</v>
      </c>
      <c r="E120" s="17">
        <v>973077411</v>
      </c>
      <c r="F120" s="17">
        <v>187487491</v>
      </c>
      <c r="G120" s="296">
        <f>C120+D120+E120+F120</f>
        <v>18450296659</v>
      </c>
      <c r="H120" s="297"/>
    </row>
    <row r="121" spans="1:8" s="13" customFormat="1" ht="21.75" customHeight="1">
      <c r="A121" s="325" t="s">
        <v>32</v>
      </c>
      <c r="B121" s="326"/>
      <c r="C121" s="17">
        <v>17349873</v>
      </c>
      <c r="D121" s="17">
        <v>619087224</v>
      </c>
      <c r="E121" s="17">
        <v>30162588</v>
      </c>
      <c r="F121" s="17"/>
      <c r="G121" s="296">
        <f>C121+D121+E121</f>
        <v>666599685</v>
      </c>
      <c r="H121" s="297"/>
    </row>
    <row r="122" spans="1:8" s="13" customFormat="1" ht="21.75" customHeight="1">
      <c r="A122" s="325" t="s">
        <v>138</v>
      </c>
      <c r="B122" s="326"/>
      <c r="C122" s="17"/>
      <c r="D122" s="17"/>
      <c r="E122" s="17"/>
      <c r="F122" s="17"/>
      <c r="G122" s="296"/>
      <c r="H122" s="297"/>
    </row>
    <row r="123" spans="1:8" s="13" customFormat="1" ht="21.75" customHeight="1">
      <c r="A123" s="325" t="s">
        <v>139</v>
      </c>
      <c r="B123" s="326"/>
      <c r="C123" s="17"/>
      <c r="D123" s="17"/>
      <c r="E123" s="17"/>
      <c r="F123" s="17">
        <f>F116</f>
        <v>0</v>
      </c>
      <c r="G123" s="296">
        <f>D123+F123</f>
        <v>0</v>
      </c>
      <c r="H123" s="297"/>
    </row>
    <row r="124" spans="1:8" s="14" customFormat="1" ht="21.75" customHeight="1">
      <c r="A124" s="327" t="s">
        <v>33</v>
      </c>
      <c r="B124" s="328"/>
      <c r="C124" s="16"/>
      <c r="D124" s="16"/>
      <c r="E124" s="16"/>
      <c r="F124" s="16"/>
      <c r="G124" s="288"/>
      <c r="H124" s="289"/>
    </row>
    <row r="125" spans="1:8" s="14" customFormat="1" ht="21.75" customHeight="1">
      <c r="A125" s="327" t="s">
        <v>34</v>
      </c>
      <c r="B125" s="328"/>
      <c r="C125" s="92">
        <v>99641549</v>
      </c>
      <c r="D125" s="92">
        <v>14166620294</v>
      </c>
      <c r="E125" s="92">
        <v>492180318</v>
      </c>
      <c r="F125" s="92"/>
      <c r="G125" s="300">
        <f>C125+D125+E125</f>
        <v>14758442161</v>
      </c>
      <c r="H125" s="301"/>
    </row>
    <row r="126" spans="1:196" s="15" customFormat="1" ht="21.75" customHeight="1">
      <c r="A126" s="334" t="s">
        <v>35</v>
      </c>
      <c r="B126" s="335"/>
      <c r="C126" s="92">
        <f>C118-C119</f>
        <v>82291676</v>
      </c>
      <c r="D126" s="92">
        <f>D118-D119+D123</f>
        <v>13547533070</v>
      </c>
      <c r="E126" s="92">
        <f>E118-E119</f>
        <v>462017730</v>
      </c>
      <c r="F126" s="92">
        <v>0</v>
      </c>
      <c r="G126" s="300">
        <f>C126+D126+E126</f>
        <v>14091842476</v>
      </c>
      <c r="H126" s="301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</row>
    <row r="127" spans="1:8" ht="19.5" customHeight="1">
      <c r="A127" s="53"/>
      <c r="B127" s="18" t="s">
        <v>36</v>
      </c>
      <c r="C127" s="18"/>
      <c r="D127" s="18"/>
      <c r="E127" s="5" t="str">
        <f>E68</f>
        <v>30/06/2013</v>
      </c>
      <c r="F127" s="5"/>
      <c r="G127" s="93">
        <v>41275</v>
      </c>
      <c r="H127" s="53"/>
    </row>
    <row r="128" spans="1:8" ht="19.5" customHeight="1">
      <c r="A128" s="53"/>
      <c r="B128" s="24" t="s">
        <v>37</v>
      </c>
      <c r="C128" s="24"/>
      <c r="D128" s="24"/>
      <c r="E128" s="42"/>
      <c r="F128" s="43"/>
      <c r="G128" s="54"/>
      <c r="H128" s="53"/>
    </row>
    <row r="129" spans="1:8" ht="19.5" customHeight="1">
      <c r="A129" s="53"/>
      <c r="B129" s="24" t="s">
        <v>38</v>
      </c>
      <c r="C129" s="24"/>
      <c r="D129" s="24"/>
      <c r="E129" s="24"/>
      <c r="F129" s="33"/>
      <c r="G129" s="53"/>
      <c r="H129" s="53"/>
    </row>
    <row r="130" spans="1:196" s="47" customFormat="1" ht="19.5" customHeight="1">
      <c r="A130" s="283" t="s">
        <v>20</v>
      </c>
      <c r="B130" s="283"/>
      <c r="C130" s="283"/>
      <c r="D130" s="31"/>
      <c r="E130" s="46">
        <f>E128</f>
        <v>0</v>
      </c>
      <c r="F130" s="34"/>
      <c r="G130" s="7">
        <f>G128</f>
        <v>0</v>
      </c>
      <c r="H130" s="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</row>
    <row r="131" spans="1:8" ht="19.5" customHeight="1">
      <c r="A131" s="53"/>
      <c r="B131" s="322" t="s">
        <v>39</v>
      </c>
      <c r="C131" s="322"/>
      <c r="D131" s="24"/>
      <c r="E131" s="5" t="str">
        <f>E68</f>
        <v>30/06/2013</v>
      </c>
      <c r="F131" s="5"/>
      <c r="G131" s="93">
        <v>41275</v>
      </c>
      <c r="H131" s="53"/>
    </row>
    <row r="132" spans="1:8" ht="19.5" customHeight="1">
      <c r="A132" s="53"/>
      <c r="B132" s="281" t="s">
        <v>40</v>
      </c>
      <c r="C132" s="281"/>
      <c r="D132" s="24"/>
      <c r="E132" s="42"/>
      <c r="F132" s="33"/>
      <c r="G132" s="53"/>
      <c r="H132" s="53"/>
    </row>
    <row r="133" spans="1:8" ht="19.5" customHeight="1">
      <c r="A133" s="53"/>
      <c r="B133" s="281" t="s">
        <v>41</v>
      </c>
      <c r="C133" s="281"/>
      <c r="D133" s="24"/>
      <c r="E133" s="42"/>
      <c r="F133" s="43"/>
      <c r="G133" s="54"/>
      <c r="H133" s="53"/>
    </row>
    <row r="134" spans="1:8" ht="19.5" customHeight="1">
      <c r="A134" s="53"/>
      <c r="B134" s="281" t="s">
        <v>42</v>
      </c>
      <c r="C134" s="281"/>
      <c r="D134" s="24"/>
      <c r="E134" s="42"/>
      <c r="F134" s="43"/>
      <c r="G134" s="54"/>
      <c r="H134" s="53"/>
    </row>
    <row r="135" spans="1:8" ht="19.5" customHeight="1">
      <c r="A135" s="283" t="s">
        <v>20</v>
      </c>
      <c r="B135" s="283"/>
      <c r="C135" s="283"/>
      <c r="D135" s="24"/>
      <c r="E135" s="46">
        <f>SUM(E132:E134)</f>
        <v>0</v>
      </c>
      <c r="F135" s="48"/>
      <c r="G135" s="49">
        <f>SUM(G133:G134)</f>
        <v>0</v>
      </c>
      <c r="H135" s="53"/>
    </row>
    <row r="136" spans="1:8" ht="19.5" customHeight="1">
      <c r="A136" s="53"/>
      <c r="B136" s="20" t="s">
        <v>43</v>
      </c>
      <c r="C136" s="31"/>
      <c r="D136" s="24"/>
      <c r="E136" s="5" t="str">
        <f>E68</f>
        <v>30/06/2013</v>
      </c>
      <c r="F136" s="5"/>
      <c r="G136" s="93">
        <v>41275</v>
      </c>
      <c r="H136" s="53"/>
    </row>
    <row r="137" spans="1:8" ht="19.5" customHeight="1">
      <c r="A137" s="53"/>
      <c r="B137" s="281" t="s">
        <v>44</v>
      </c>
      <c r="C137" s="281"/>
      <c r="D137" s="281"/>
      <c r="E137" s="24"/>
      <c r="F137" s="34"/>
      <c r="G137" s="53"/>
      <c r="H137" s="53"/>
    </row>
    <row r="138" spans="1:8" ht="19.5" customHeight="1">
      <c r="A138" s="283" t="s">
        <v>45</v>
      </c>
      <c r="B138" s="283"/>
      <c r="C138" s="283"/>
      <c r="D138" s="24"/>
      <c r="E138" s="24"/>
      <c r="F138" s="34"/>
      <c r="G138" s="53"/>
      <c r="H138" s="53"/>
    </row>
    <row r="139" spans="1:8" ht="19.5" customHeight="1">
      <c r="A139" s="53"/>
      <c r="B139" s="280" t="s">
        <v>46</v>
      </c>
      <c r="C139" s="280"/>
      <c r="D139" s="280"/>
      <c r="E139" s="5" t="str">
        <f>E68</f>
        <v>30/06/2013</v>
      </c>
      <c r="F139" s="5"/>
      <c r="G139" s="93">
        <v>41275</v>
      </c>
      <c r="H139" s="53"/>
    </row>
    <row r="140" spans="1:8" ht="19.5" customHeight="1">
      <c r="A140" s="53"/>
      <c r="B140" s="281" t="s">
        <v>47</v>
      </c>
      <c r="C140" s="281"/>
      <c r="D140" s="24"/>
      <c r="E140" s="24"/>
      <c r="F140" s="33"/>
      <c r="G140" s="53"/>
      <c r="H140" s="53"/>
    </row>
    <row r="141" spans="1:8" ht="19.5" customHeight="1">
      <c r="A141" s="53"/>
      <c r="B141" s="281" t="s">
        <v>48</v>
      </c>
      <c r="C141" s="281"/>
      <c r="D141" s="24"/>
      <c r="E141" s="42">
        <v>1089127</v>
      </c>
      <c r="F141" s="43"/>
      <c r="G141" s="42">
        <v>17946327</v>
      </c>
      <c r="H141" s="53"/>
    </row>
    <row r="142" spans="1:8" ht="19.5" customHeight="1">
      <c r="A142" s="53"/>
      <c r="B142" s="281" t="s">
        <v>49</v>
      </c>
      <c r="C142" s="281"/>
      <c r="D142" s="24"/>
      <c r="E142" s="42">
        <v>323546</v>
      </c>
      <c r="F142" s="43"/>
      <c r="G142" s="42">
        <v>-37268987</v>
      </c>
      <c r="H142" s="53"/>
    </row>
    <row r="143" spans="1:8" ht="19.5" customHeight="1">
      <c r="A143" s="53"/>
      <c r="B143" s="281" t="s">
        <v>50</v>
      </c>
      <c r="C143" s="281"/>
      <c r="D143" s="24"/>
      <c r="E143" s="42"/>
      <c r="F143" s="43"/>
      <c r="G143" s="42">
        <v>30000000</v>
      </c>
      <c r="H143" s="53"/>
    </row>
    <row r="144" spans="1:8" ht="19.5" customHeight="1">
      <c r="A144" s="53"/>
      <c r="B144" s="281" t="s">
        <v>51</v>
      </c>
      <c r="C144" s="281"/>
      <c r="D144" s="24"/>
      <c r="E144" s="42"/>
      <c r="F144" s="43"/>
      <c r="G144" s="42"/>
      <c r="H144" s="53"/>
    </row>
    <row r="145" spans="1:8" ht="19.5" customHeight="1">
      <c r="A145" s="53"/>
      <c r="B145" s="281" t="s">
        <v>52</v>
      </c>
      <c r="C145" s="281"/>
      <c r="D145" s="24"/>
      <c r="E145" s="42">
        <v>15486112875</v>
      </c>
      <c r="F145" s="43"/>
      <c r="G145" s="42">
        <v>14416209274</v>
      </c>
      <c r="H145" s="53"/>
    </row>
    <row r="146" spans="1:8" ht="19.5" customHeight="1">
      <c r="A146" s="53"/>
      <c r="B146" s="281" t="s">
        <v>222</v>
      </c>
      <c r="C146" s="281"/>
      <c r="D146" s="24"/>
      <c r="E146" s="42"/>
      <c r="F146" s="43"/>
      <c r="G146" s="42">
        <v>-1473658</v>
      </c>
      <c r="H146" s="53"/>
    </row>
    <row r="147" spans="1:8" ht="19.5" customHeight="1">
      <c r="A147" s="283" t="s">
        <v>20</v>
      </c>
      <c r="B147" s="283"/>
      <c r="C147" s="283"/>
      <c r="D147" s="24"/>
      <c r="E147" s="46">
        <f>E145</f>
        <v>15486112875</v>
      </c>
      <c r="F147" s="48"/>
      <c r="G147" s="7">
        <f>SUM(G140:G146)</f>
        <v>14425412956</v>
      </c>
      <c r="H147" s="53"/>
    </row>
    <row r="148" spans="2:8" ht="19.5" customHeight="1">
      <c r="B148" s="31" t="s">
        <v>53</v>
      </c>
      <c r="C148" s="31"/>
      <c r="D148" s="24"/>
      <c r="E148" s="5" t="str">
        <f>E68</f>
        <v>30/06/2013</v>
      </c>
      <c r="F148" s="5"/>
      <c r="G148" s="93">
        <v>41275</v>
      </c>
      <c r="H148" s="53"/>
    </row>
    <row r="149" spans="1:8" ht="19.5" customHeight="1">
      <c r="A149" s="283" t="s">
        <v>20</v>
      </c>
      <c r="B149" s="283"/>
      <c r="C149" s="283"/>
      <c r="D149" s="24"/>
      <c r="E149" s="24"/>
      <c r="F149" s="34"/>
      <c r="G149" s="53"/>
      <c r="H149" s="53"/>
    </row>
    <row r="150" spans="2:8" ht="19.5" customHeight="1">
      <c r="B150" s="31" t="s">
        <v>54</v>
      </c>
      <c r="C150" s="31"/>
      <c r="D150" s="24"/>
      <c r="E150" s="5" t="str">
        <f>E68</f>
        <v>30/06/2013</v>
      </c>
      <c r="F150" s="5"/>
      <c r="G150" s="93">
        <v>41275</v>
      </c>
      <c r="H150" s="53"/>
    </row>
    <row r="151" spans="2:8" ht="19.5" customHeight="1">
      <c r="B151" s="35" t="s">
        <v>55</v>
      </c>
      <c r="C151" s="35"/>
      <c r="D151" s="24"/>
      <c r="E151" s="24"/>
      <c r="F151" s="33"/>
      <c r="G151" s="53"/>
      <c r="H151" s="53"/>
    </row>
    <row r="152" spans="2:8" ht="19.5" customHeight="1">
      <c r="B152" s="35" t="s">
        <v>56</v>
      </c>
      <c r="C152" s="35"/>
      <c r="D152" s="24"/>
      <c r="E152" s="24"/>
      <c r="F152" s="33"/>
      <c r="G152" s="53"/>
      <c r="H152" s="53"/>
    </row>
    <row r="153" spans="1:8" ht="19.5" customHeight="1">
      <c r="A153" s="283" t="s">
        <v>20</v>
      </c>
      <c r="B153" s="283"/>
      <c r="C153" s="283"/>
      <c r="D153" s="24"/>
      <c r="E153" s="24"/>
      <c r="F153" s="34"/>
      <c r="G153" s="53"/>
      <c r="H153" s="53"/>
    </row>
    <row r="154" spans="2:8" ht="19.5" customHeight="1">
      <c r="B154" s="31" t="s">
        <v>57</v>
      </c>
      <c r="C154" s="31"/>
      <c r="D154" s="24"/>
      <c r="E154" s="5" t="str">
        <f>E68</f>
        <v>30/06/2013</v>
      </c>
      <c r="F154" s="5"/>
      <c r="G154" s="93">
        <v>41275</v>
      </c>
      <c r="H154" s="53"/>
    </row>
    <row r="155" spans="2:8" ht="19.5" customHeight="1">
      <c r="B155" s="287" t="s">
        <v>58</v>
      </c>
      <c r="C155" s="287"/>
      <c r="D155" s="24"/>
      <c r="E155" s="24"/>
      <c r="F155" s="33"/>
      <c r="G155" s="53"/>
      <c r="H155" s="53"/>
    </row>
    <row r="156" spans="2:8" ht="19.5" customHeight="1">
      <c r="B156" s="287" t="s">
        <v>147</v>
      </c>
      <c r="C156" s="287"/>
      <c r="D156" s="24"/>
      <c r="E156" s="46">
        <v>26280420000</v>
      </c>
      <c r="F156" s="33"/>
      <c r="G156" s="46">
        <v>26280420000</v>
      </c>
      <c r="H156" s="53"/>
    </row>
    <row r="157" spans="2:8" ht="19.5" customHeight="1">
      <c r="B157" s="286" t="s">
        <v>59</v>
      </c>
      <c r="C157" s="286"/>
      <c r="D157" s="24"/>
      <c r="E157" s="42">
        <v>20999720000</v>
      </c>
      <c r="F157" s="33"/>
      <c r="G157" s="42">
        <v>20831720000</v>
      </c>
      <c r="H157" s="53"/>
    </row>
    <row r="158" spans="2:8" ht="19.5" customHeight="1">
      <c r="B158" s="286" t="s">
        <v>60</v>
      </c>
      <c r="C158" s="286"/>
      <c r="D158" s="24"/>
      <c r="E158" s="42">
        <f>E156-E157</f>
        <v>5280700000</v>
      </c>
      <c r="F158" s="33"/>
      <c r="G158" s="42">
        <f>G156-G157</f>
        <v>5448700000</v>
      </c>
      <c r="H158" s="53"/>
    </row>
    <row r="159" spans="1:8" ht="19.5" customHeight="1">
      <c r="A159" s="283" t="s">
        <v>20</v>
      </c>
      <c r="B159" s="283"/>
      <c r="C159" s="283"/>
      <c r="D159" s="24"/>
      <c r="E159" s="24"/>
      <c r="F159" s="34"/>
      <c r="G159" s="53"/>
      <c r="H159" s="53"/>
    </row>
    <row r="160" spans="2:8" ht="30.75" customHeight="1">
      <c r="B160" s="284" t="s">
        <v>61</v>
      </c>
      <c r="C160" s="284"/>
      <c r="D160" s="24"/>
      <c r="E160" s="5" t="str">
        <f>E68</f>
        <v>30/06/2013</v>
      </c>
      <c r="F160" s="5"/>
      <c r="G160" s="93">
        <v>41275</v>
      </c>
      <c r="H160" s="53"/>
    </row>
    <row r="161" spans="2:8" ht="19.5" customHeight="1">
      <c r="B161" s="280" t="s">
        <v>62</v>
      </c>
      <c r="C161" s="280"/>
      <c r="D161" s="24"/>
      <c r="E161" s="46">
        <v>26280420000</v>
      </c>
      <c r="F161" s="33"/>
      <c r="G161" s="46">
        <v>26280420000</v>
      </c>
      <c r="H161" s="53"/>
    </row>
    <row r="162" spans="2:8" ht="19.5" customHeight="1">
      <c r="B162" s="24" t="s">
        <v>148</v>
      </c>
      <c r="C162" s="24"/>
      <c r="D162" s="24"/>
      <c r="E162" s="46">
        <v>26280420000</v>
      </c>
      <c r="F162" s="33"/>
      <c r="G162" s="46">
        <v>26280420000</v>
      </c>
      <c r="H162" s="53"/>
    </row>
    <row r="163" spans="2:8" ht="19.5" customHeight="1">
      <c r="B163" s="24" t="s">
        <v>149</v>
      </c>
      <c r="C163" s="24"/>
      <c r="D163" s="24"/>
      <c r="E163" s="42"/>
      <c r="F163" s="33"/>
      <c r="G163" s="53"/>
      <c r="H163" s="53"/>
    </row>
    <row r="164" spans="2:8" ht="19.5" customHeight="1">
      <c r="B164" s="24" t="s">
        <v>150</v>
      </c>
      <c r="C164" s="24"/>
      <c r="D164" s="24"/>
      <c r="E164" s="24"/>
      <c r="F164" s="33"/>
      <c r="G164" s="53"/>
      <c r="H164" s="53"/>
    </row>
    <row r="165" spans="2:8" ht="19.5" customHeight="1">
      <c r="B165" s="24" t="s">
        <v>151</v>
      </c>
      <c r="C165" s="24"/>
      <c r="D165" s="24"/>
      <c r="E165" s="42">
        <v>26280420000</v>
      </c>
      <c r="F165" s="33"/>
      <c r="G165" s="42">
        <v>26280420000</v>
      </c>
      <c r="H165" s="53"/>
    </row>
    <row r="166" spans="2:8" ht="19.5" customHeight="1">
      <c r="B166" s="31" t="s">
        <v>63</v>
      </c>
      <c r="C166" s="24"/>
      <c r="D166" s="24"/>
      <c r="E166" s="7"/>
      <c r="F166" s="33"/>
      <c r="G166" s="7"/>
      <c r="H166" s="53"/>
    </row>
    <row r="167" spans="2:8" ht="19.5" customHeight="1">
      <c r="B167" s="35" t="s">
        <v>64</v>
      </c>
      <c r="C167" s="35"/>
      <c r="D167" s="24"/>
      <c r="E167" s="5" t="str">
        <f>E68</f>
        <v>30/06/2013</v>
      </c>
      <c r="F167" s="5"/>
      <c r="G167" s="93">
        <v>41275</v>
      </c>
      <c r="H167" s="53"/>
    </row>
    <row r="168" spans="2:8" ht="19.5" customHeight="1">
      <c r="B168" s="281" t="s">
        <v>65</v>
      </c>
      <c r="C168" s="281"/>
      <c r="D168" s="281"/>
      <c r="E168" s="216"/>
      <c r="F168" s="19"/>
      <c r="G168" s="53"/>
      <c r="H168" s="53"/>
    </row>
    <row r="169" spans="2:8" ht="19.5" customHeight="1">
      <c r="B169" s="35" t="s">
        <v>66</v>
      </c>
      <c r="C169" s="35"/>
      <c r="D169" s="24"/>
      <c r="E169" s="5" t="str">
        <f>E68</f>
        <v>30/06/2013</v>
      </c>
      <c r="F169" s="5"/>
      <c r="G169" s="93">
        <v>41275</v>
      </c>
      <c r="H169" s="53"/>
    </row>
    <row r="170" spans="2:8" ht="19.5" customHeight="1">
      <c r="B170" s="281" t="s">
        <v>67</v>
      </c>
      <c r="C170" s="281"/>
      <c r="D170" s="281"/>
      <c r="E170" s="42">
        <v>2628042</v>
      </c>
      <c r="F170" s="33"/>
      <c r="G170" s="42">
        <v>2628042</v>
      </c>
      <c r="H170" s="53"/>
    </row>
    <row r="171" spans="2:8" ht="19.5" customHeight="1">
      <c r="B171" s="281" t="s">
        <v>68</v>
      </c>
      <c r="C171" s="281"/>
      <c r="D171" s="281"/>
      <c r="E171" s="42">
        <v>2628042</v>
      </c>
      <c r="F171" s="33"/>
      <c r="G171" s="42">
        <v>2628042</v>
      </c>
      <c r="H171" s="53"/>
    </row>
    <row r="172" spans="2:8" ht="19.5" customHeight="1">
      <c r="B172" s="24" t="s">
        <v>152</v>
      </c>
      <c r="C172" s="24"/>
      <c r="D172" s="24"/>
      <c r="E172" s="42">
        <v>2628042</v>
      </c>
      <c r="F172" s="33"/>
      <c r="G172" s="42">
        <v>2628042</v>
      </c>
      <c r="H172" s="53"/>
    </row>
    <row r="173" spans="2:8" ht="19.5" customHeight="1">
      <c r="B173" s="284" t="s">
        <v>69</v>
      </c>
      <c r="C173" s="284"/>
      <c r="D173" s="24"/>
      <c r="E173" s="5" t="str">
        <f>E68</f>
        <v>30/06/2013</v>
      </c>
      <c r="F173" s="5"/>
      <c r="G173" s="93">
        <v>41275</v>
      </c>
      <c r="H173" s="53"/>
    </row>
    <row r="174" spans="2:8" ht="19.5" customHeight="1">
      <c r="B174" s="281" t="s">
        <v>70</v>
      </c>
      <c r="C174" s="281"/>
      <c r="D174" s="24"/>
      <c r="E174" s="42">
        <v>1454245544</v>
      </c>
      <c r="F174" s="33"/>
      <c r="G174" s="42">
        <v>1454245544</v>
      </c>
      <c r="H174" s="53"/>
    </row>
    <row r="175" spans="2:8" ht="19.5" customHeight="1">
      <c r="B175" s="281" t="s">
        <v>71</v>
      </c>
      <c r="C175" s="281"/>
      <c r="D175" s="24"/>
      <c r="E175" s="42">
        <v>32805890</v>
      </c>
      <c r="F175" s="33"/>
      <c r="G175" s="42">
        <v>32805890</v>
      </c>
      <c r="H175" s="53"/>
    </row>
    <row r="176" spans="2:8" ht="19.5" customHeight="1">
      <c r="B176" s="281" t="s">
        <v>72</v>
      </c>
      <c r="C176" s="281"/>
      <c r="D176" s="24"/>
      <c r="E176" s="24"/>
      <c r="F176" s="33"/>
      <c r="G176" s="53"/>
      <c r="H176" s="53"/>
    </row>
    <row r="177" spans="2:8" ht="19.5" customHeight="1">
      <c r="B177" s="285" t="s">
        <v>73</v>
      </c>
      <c r="C177" s="285"/>
      <c r="D177" s="285"/>
      <c r="E177" s="24"/>
      <c r="F177" s="33"/>
      <c r="G177" s="53"/>
      <c r="H177" s="53"/>
    </row>
    <row r="178" spans="2:8" ht="19.5" customHeight="1">
      <c r="B178" s="282" t="s">
        <v>154</v>
      </c>
      <c r="C178" s="282"/>
      <c r="D178" s="31"/>
      <c r="E178" s="31"/>
      <c r="F178" s="33"/>
      <c r="G178" s="53"/>
      <c r="H178" s="53"/>
    </row>
    <row r="179" spans="2:8" ht="19.5" customHeight="1">
      <c r="B179" s="282" t="s">
        <v>155</v>
      </c>
      <c r="C179" s="282"/>
      <c r="D179" s="24"/>
      <c r="E179" s="24"/>
      <c r="F179" s="24"/>
      <c r="G179" s="53"/>
      <c r="H179" s="53"/>
    </row>
    <row r="180" spans="2:8" ht="19.5" customHeight="1">
      <c r="B180" s="282" t="s">
        <v>156</v>
      </c>
      <c r="C180" s="282"/>
      <c r="D180" s="31"/>
      <c r="E180" s="31"/>
      <c r="F180" s="31"/>
      <c r="G180" s="53"/>
      <c r="H180" s="53"/>
    </row>
    <row r="181" spans="2:8" ht="19.5" customHeight="1">
      <c r="B181" s="282" t="s">
        <v>153</v>
      </c>
      <c r="C181" s="282"/>
      <c r="D181" s="24"/>
      <c r="E181" s="24"/>
      <c r="F181" s="24"/>
      <c r="G181" s="53"/>
      <c r="H181" s="53"/>
    </row>
    <row r="182" spans="2:8" ht="34.5" customHeight="1">
      <c r="B182" s="284" t="s">
        <v>74</v>
      </c>
      <c r="C182" s="284"/>
      <c r="D182" s="284"/>
      <c r="E182" s="284"/>
      <c r="F182" s="284"/>
      <c r="G182" s="284"/>
      <c r="H182" s="284"/>
    </row>
    <row r="183" spans="1:8" ht="19.5" customHeight="1">
      <c r="A183" s="29"/>
      <c r="B183" s="280" t="s">
        <v>75</v>
      </c>
      <c r="C183" s="280"/>
      <c r="D183" s="280"/>
      <c r="E183" s="280"/>
      <c r="F183" s="280"/>
      <c r="G183" s="280"/>
      <c r="H183" s="280"/>
    </row>
    <row r="184" spans="1:8" ht="19.5" customHeight="1">
      <c r="A184" s="29"/>
      <c r="B184" s="20"/>
      <c r="C184" s="20"/>
      <c r="D184" s="20"/>
      <c r="E184" s="20"/>
      <c r="F184" s="285" t="s">
        <v>157</v>
      </c>
      <c r="G184" s="285"/>
      <c r="H184" s="20"/>
    </row>
    <row r="185" spans="1:8" ht="19.5" customHeight="1">
      <c r="A185" s="29"/>
      <c r="B185" s="20"/>
      <c r="C185" s="20"/>
      <c r="D185" s="20"/>
      <c r="E185" s="32" t="s">
        <v>611</v>
      </c>
      <c r="F185" s="32" t="s">
        <v>612</v>
      </c>
      <c r="G185" s="32" t="s">
        <v>598</v>
      </c>
      <c r="H185" s="32" t="s">
        <v>591</v>
      </c>
    </row>
    <row r="186" spans="1:8" ht="19.5" customHeight="1">
      <c r="A186" s="29"/>
      <c r="B186" s="280" t="s">
        <v>528</v>
      </c>
      <c r="C186" s="280"/>
      <c r="D186" s="280"/>
      <c r="E186" s="48">
        <v>0</v>
      </c>
      <c r="F186" s="48">
        <v>3460452486</v>
      </c>
      <c r="G186" s="48">
        <v>234761580</v>
      </c>
      <c r="H186" s="48">
        <v>6384335643</v>
      </c>
    </row>
    <row r="187" spans="1:8" ht="19.5" customHeight="1">
      <c r="A187" s="29"/>
      <c r="B187" s="36" t="s">
        <v>158</v>
      </c>
      <c r="C187" s="20"/>
      <c r="D187" s="20"/>
      <c r="E187" s="48"/>
      <c r="F187" s="48"/>
      <c r="G187" s="48"/>
      <c r="H187" s="48"/>
    </row>
    <row r="188" spans="1:8" ht="19.5" customHeight="1">
      <c r="A188" s="29"/>
      <c r="B188" s="19" t="s">
        <v>177</v>
      </c>
      <c r="C188" s="20"/>
      <c r="D188" s="20"/>
      <c r="E188" s="48">
        <v>0</v>
      </c>
      <c r="F188" s="48">
        <v>3460452486</v>
      </c>
      <c r="G188" s="48">
        <v>234761580</v>
      </c>
      <c r="H188" s="48">
        <v>6384335643</v>
      </c>
    </row>
    <row r="189" spans="1:8" ht="19.5" customHeight="1">
      <c r="A189" s="29"/>
      <c r="B189" s="280" t="s">
        <v>182</v>
      </c>
      <c r="C189" s="280"/>
      <c r="D189" s="280"/>
      <c r="E189" s="48"/>
      <c r="F189" s="48"/>
      <c r="G189" s="48"/>
      <c r="H189" s="48"/>
    </row>
    <row r="190" spans="1:8" ht="19.5" customHeight="1">
      <c r="A190" s="29"/>
      <c r="B190" s="36" t="s">
        <v>158</v>
      </c>
      <c r="C190" s="20"/>
      <c r="D190" s="20"/>
      <c r="E190" s="50"/>
      <c r="F190" s="50"/>
      <c r="G190" s="50"/>
      <c r="H190" s="50"/>
    </row>
    <row r="191" spans="1:8" ht="19.5" customHeight="1">
      <c r="A191" s="29"/>
      <c r="B191" s="19" t="s">
        <v>176</v>
      </c>
      <c r="C191" s="20"/>
      <c r="D191" s="20"/>
      <c r="E191" s="50"/>
      <c r="F191" s="50"/>
      <c r="G191" s="50"/>
      <c r="H191" s="50"/>
    </row>
    <row r="192" spans="1:8" ht="19.5" customHeight="1">
      <c r="A192" s="29"/>
      <c r="B192" s="19" t="s">
        <v>174</v>
      </c>
      <c r="C192" s="20"/>
      <c r="D192" s="20"/>
      <c r="E192" s="50"/>
      <c r="F192" s="50"/>
      <c r="G192" s="50"/>
      <c r="H192" s="50"/>
    </row>
    <row r="193" spans="1:8" ht="19.5" customHeight="1">
      <c r="A193" s="29"/>
      <c r="B193" s="19" t="s">
        <v>175</v>
      </c>
      <c r="C193" s="20"/>
      <c r="D193" s="20"/>
      <c r="E193" s="50"/>
      <c r="F193" s="50"/>
      <c r="G193" s="50"/>
      <c r="H193" s="50"/>
    </row>
    <row r="194" spans="1:8" ht="19.5" customHeight="1">
      <c r="A194" s="29"/>
      <c r="B194" s="280" t="s">
        <v>183</v>
      </c>
      <c r="C194" s="280"/>
      <c r="D194" s="280"/>
      <c r="E194" s="48">
        <v>0</v>
      </c>
      <c r="F194" s="48">
        <v>3460452486</v>
      </c>
      <c r="G194" s="48">
        <v>234761580</v>
      </c>
      <c r="H194" s="48">
        <v>6384335643</v>
      </c>
    </row>
    <row r="195" spans="1:8" ht="19.5" customHeight="1">
      <c r="A195" s="29"/>
      <c r="B195" s="36" t="s">
        <v>158</v>
      </c>
      <c r="C195" s="20"/>
      <c r="D195" s="20"/>
      <c r="E195" s="50"/>
      <c r="F195" s="50"/>
      <c r="G195" s="50"/>
      <c r="H195" s="50"/>
    </row>
    <row r="196" spans="1:8" ht="19.5" customHeight="1">
      <c r="A196" s="29"/>
      <c r="B196" s="281" t="s">
        <v>178</v>
      </c>
      <c r="C196" s="281"/>
      <c r="D196" s="20"/>
      <c r="E196" s="48">
        <v>0</v>
      </c>
      <c r="F196" s="48">
        <v>3460452486</v>
      </c>
      <c r="G196" s="48">
        <v>234761580</v>
      </c>
      <c r="H196" s="48">
        <v>6384335643</v>
      </c>
    </row>
    <row r="197" spans="1:8" ht="19.5" customHeight="1">
      <c r="A197" s="29"/>
      <c r="B197" s="281" t="s">
        <v>179</v>
      </c>
      <c r="C197" s="281"/>
      <c r="D197" s="20"/>
      <c r="E197" s="50"/>
      <c r="F197" s="50"/>
      <c r="G197" s="50"/>
      <c r="H197" s="50"/>
    </row>
    <row r="198" spans="1:8" ht="19.5" customHeight="1">
      <c r="A198" s="29"/>
      <c r="B198" s="280" t="s">
        <v>184</v>
      </c>
      <c r="C198" s="280"/>
      <c r="D198" s="280"/>
      <c r="E198" s="48">
        <v>0</v>
      </c>
      <c r="F198" s="48">
        <v>2994019298</v>
      </c>
      <c r="G198" s="48">
        <v>1206882037</v>
      </c>
      <c r="H198" s="48">
        <v>6572735180</v>
      </c>
    </row>
    <row r="199" spans="1:8" ht="19.5" customHeight="1">
      <c r="A199" s="29"/>
      <c r="B199" s="281" t="s">
        <v>180</v>
      </c>
      <c r="C199" s="281"/>
      <c r="D199" s="20"/>
      <c r="E199" s="48">
        <v>0</v>
      </c>
      <c r="F199" s="48">
        <v>2994019298</v>
      </c>
      <c r="G199" s="48">
        <v>1206882037</v>
      </c>
      <c r="H199" s="48">
        <v>6572735180</v>
      </c>
    </row>
    <row r="200" spans="1:8" ht="19.5" customHeight="1">
      <c r="A200" s="29"/>
      <c r="B200" s="281" t="s">
        <v>181</v>
      </c>
      <c r="C200" s="281"/>
      <c r="D200" s="20"/>
      <c r="E200" s="50"/>
      <c r="F200" s="50"/>
      <c r="G200" s="50"/>
      <c r="H200" s="50"/>
    </row>
    <row r="201" spans="1:8" ht="19.5" customHeight="1">
      <c r="A201" s="29"/>
      <c r="B201" s="280" t="s">
        <v>185</v>
      </c>
      <c r="C201" s="280"/>
      <c r="D201" s="280"/>
      <c r="E201" s="48">
        <v>67987331</v>
      </c>
      <c r="F201" s="48">
        <v>55539361</v>
      </c>
      <c r="G201" s="48">
        <v>99271266</v>
      </c>
      <c r="H201" s="48">
        <v>119541654</v>
      </c>
    </row>
    <row r="202" spans="1:8" ht="19.5" customHeight="1">
      <c r="A202" s="29"/>
      <c r="B202" s="281" t="s">
        <v>186</v>
      </c>
      <c r="C202" s="281"/>
      <c r="D202" s="20"/>
      <c r="E202" s="48">
        <v>67987331</v>
      </c>
      <c r="F202" s="48">
        <v>55539361</v>
      </c>
      <c r="G202" s="48">
        <v>99271266</v>
      </c>
      <c r="H202" s="48">
        <v>119541654</v>
      </c>
    </row>
    <row r="203" spans="1:8" ht="19.5" customHeight="1">
      <c r="A203" s="29"/>
      <c r="B203" s="281" t="s">
        <v>187</v>
      </c>
      <c r="C203" s="281"/>
      <c r="D203" s="20"/>
      <c r="E203" s="50"/>
      <c r="F203" s="50"/>
      <c r="G203" s="50"/>
      <c r="H203" s="50"/>
    </row>
    <row r="204" spans="1:8" ht="19.5" customHeight="1">
      <c r="A204" s="29"/>
      <c r="B204" s="280" t="s">
        <v>188</v>
      </c>
      <c r="C204" s="280"/>
      <c r="D204" s="20"/>
      <c r="E204" s="43"/>
      <c r="F204" s="48"/>
      <c r="G204" s="43"/>
      <c r="H204" s="48"/>
    </row>
    <row r="205" spans="1:8" ht="19.5" customHeight="1">
      <c r="A205" s="29"/>
      <c r="B205" s="281" t="s">
        <v>189</v>
      </c>
      <c r="C205" s="281"/>
      <c r="D205" s="20"/>
      <c r="E205" s="43"/>
      <c r="F205" s="48"/>
      <c r="G205" s="43"/>
      <c r="H205" s="48"/>
    </row>
    <row r="206" spans="1:8" ht="19.5" customHeight="1">
      <c r="A206" s="29"/>
      <c r="B206" s="281" t="s">
        <v>190</v>
      </c>
      <c r="C206" s="281"/>
      <c r="D206" s="20"/>
      <c r="E206" s="50"/>
      <c r="F206" s="50"/>
      <c r="G206" s="50"/>
      <c r="H206" s="50"/>
    </row>
    <row r="207" spans="1:8" ht="19.5" customHeight="1">
      <c r="A207" s="29"/>
      <c r="B207" s="280" t="s">
        <v>191</v>
      </c>
      <c r="C207" s="280"/>
      <c r="D207" s="280"/>
      <c r="E207" s="48"/>
      <c r="F207" s="48"/>
      <c r="G207" s="48"/>
      <c r="H207" s="48"/>
    </row>
    <row r="208" spans="1:8" ht="19.5" customHeight="1">
      <c r="A208" s="29"/>
      <c r="B208" s="281" t="s">
        <v>192</v>
      </c>
      <c r="C208" s="281"/>
      <c r="D208" s="281"/>
      <c r="E208" s="48"/>
      <c r="F208" s="48"/>
      <c r="G208" s="48"/>
      <c r="H208" s="48"/>
    </row>
    <row r="209" spans="1:8" ht="36" customHeight="1">
      <c r="A209" s="29"/>
      <c r="B209" s="281" t="s">
        <v>193</v>
      </c>
      <c r="C209" s="281"/>
      <c r="D209" s="24"/>
      <c r="E209" s="48"/>
      <c r="F209" s="48"/>
      <c r="G209" s="48"/>
      <c r="H209" s="48"/>
    </row>
    <row r="210" spans="1:8" ht="19.5" customHeight="1">
      <c r="A210" s="29"/>
      <c r="B210" s="281" t="s">
        <v>194</v>
      </c>
      <c r="C210" s="281"/>
      <c r="D210" s="281"/>
      <c r="E210" s="48"/>
      <c r="F210" s="48"/>
      <c r="G210" s="48"/>
      <c r="H210" s="48"/>
    </row>
    <row r="211" spans="1:8" ht="19.5" customHeight="1">
      <c r="A211" s="29"/>
      <c r="B211" s="280" t="s">
        <v>195</v>
      </c>
      <c r="C211" s="280"/>
      <c r="D211" s="280"/>
      <c r="E211" s="280"/>
      <c r="F211" s="280"/>
      <c r="G211" s="280"/>
      <c r="H211" s="20"/>
    </row>
    <row r="212" spans="1:8" ht="19.5" customHeight="1">
      <c r="A212" s="29"/>
      <c r="B212" s="280" t="s">
        <v>196</v>
      </c>
      <c r="C212" s="280"/>
      <c r="D212" s="280"/>
      <c r="E212" s="280"/>
      <c r="F212" s="280"/>
      <c r="G212" s="280"/>
      <c r="H212" s="20"/>
    </row>
    <row r="213" spans="1:8" ht="19.5" customHeight="1">
      <c r="A213" s="29"/>
      <c r="B213" s="280" t="s">
        <v>199</v>
      </c>
      <c r="C213" s="280"/>
      <c r="D213" s="20"/>
      <c r="E213" s="20"/>
      <c r="F213" s="20"/>
      <c r="G213" s="20"/>
      <c r="H213" s="20"/>
    </row>
    <row r="214" spans="1:8" ht="19.5" customHeight="1">
      <c r="A214" s="29"/>
      <c r="B214" s="20"/>
      <c r="C214" s="20"/>
      <c r="D214" s="20"/>
      <c r="E214" s="20"/>
      <c r="F214" s="20"/>
      <c r="G214" s="20"/>
      <c r="H214" s="20"/>
    </row>
    <row r="215" spans="1:8" ht="19.5" customHeight="1">
      <c r="A215" s="29"/>
      <c r="B215" s="317" t="s">
        <v>22</v>
      </c>
      <c r="C215" s="317"/>
      <c r="D215" s="317" t="s">
        <v>76</v>
      </c>
      <c r="E215" s="317" t="s">
        <v>77</v>
      </c>
      <c r="F215" s="317"/>
      <c r="G215" s="317"/>
      <c r="H215" s="317"/>
    </row>
    <row r="216" spans="1:8" ht="19.5" customHeight="1">
      <c r="A216" s="29"/>
      <c r="B216" s="317"/>
      <c r="C216" s="317"/>
      <c r="D216" s="317"/>
      <c r="E216" s="317" t="s">
        <v>614</v>
      </c>
      <c r="F216" s="317"/>
      <c r="G216" s="317" t="s">
        <v>613</v>
      </c>
      <c r="H216" s="317"/>
    </row>
    <row r="217" spans="1:8" ht="19.5" customHeight="1">
      <c r="A217" s="29"/>
      <c r="B217" s="340" t="s">
        <v>78</v>
      </c>
      <c r="C217" s="340"/>
      <c r="D217" s="40"/>
      <c r="E217" s="318">
        <f>436599606-E218</f>
        <v>301446907</v>
      </c>
      <c r="F217" s="318"/>
      <c r="G217" s="318">
        <v>1849094636</v>
      </c>
      <c r="H217" s="318"/>
    </row>
    <row r="218" spans="1:8" ht="19.5" customHeight="1">
      <c r="A218" s="29"/>
      <c r="B218" s="234" t="s">
        <v>197</v>
      </c>
      <c r="C218" s="234"/>
      <c r="D218" s="37"/>
      <c r="E218" s="277">
        <f>41770000+1232699+92150000</f>
        <v>135152699</v>
      </c>
      <c r="F218" s="277"/>
      <c r="G218" s="277">
        <v>556993883</v>
      </c>
      <c r="H218" s="277"/>
    </row>
    <row r="219" spans="1:8" ht="19.5" customHeight="1">
      <c r="A219" s="29"/>
      <c r="B219" s="234" t="s">
        <v>79</v>
      </c>
      <c r="C219" s="234"/>
      <c r="D219" s="37"/>
      <c r="E219" s="277">
        <f>E217+E218</f>
        <v>436599606</v>
      </c>
      <c r="F219" s="277"/>
      <c r="G219" s="277">
        <v>2406088519</v>
      </c>
      <c r="H219" s="277"/>
    </row>
    <row r="220" spans="1:8" ht="19.5" customHeight="1">
      <c r="A220" s="29"/>
      <c r="B220" s="234" t="s">
        <v>537</v>
      </c>
      <c r="C220" s="234"/>
      <c r="D220" s="37"/>
      <c r="E220" s="277">
        <f>E217/6/20</f>
        <v>2512057.558333333</v>
      </c>
      <c r="F220" s="277"/>
      <c r="G220" s="277">
        <v>2568187</v>
      </c>
      <c r="H220" s="277"/>
    </row>
    <row r="221" spans="1:8" ht="19.5" customHeight="1">
      <c r="A221" s="29"/>
      <c r="B221" s="320" t="s">
        <v>624</v>
      </c>
      <c r="C221" s="320"/>
      <c r="D221" s="39"/>
      <c r="E221" s="233">
        <f>E219/6/20</f>
        <v>3638330.05</v>
      </c>
      <c r="F221" s="233"/>
      <c r="G221" s="233">
        <v>3341789</v>
      </c>
      <c r="H221" s="233"/>
    </row>
    <row r="222" spans="1:8" ht="19.5" customHeight="1">
      <c r="A222" s="29"/>
      <c r="B222" s="19"/>
      <c r="C222" s="19"/>
      <c r="D222" s="19"/>
      <c r="E222" s="19"/>
      <c r="F222" s="19"/>
      <c r="G222" s="20"/>
      <c r="H222" s="20"/>
    </row>
    <row r="223" spans="1:8" ht="19.5" customHeight="1">
      <c r="A223" s="29"/>
      <c r="B223" s="280" t="s">
        <v>198</v>
      </c>
      <c r="C223" s="280"/>
      <c r="D223" s="280"/>
      <c r="E223" s="280"/>
      <c r="F223" s="280"/>
      <c r="G223" s="280"/>
      <c r="H223" s="20"/>
    </row>
    <row r="224" spans="1:8" ht="19.5" customHeight="1">
      <c r="A224" s="29"/>
      <c r="B224" s="20"/>
      <c r="C224" s="20"/>
      <c r="D224" s="20"/>
      <c r="E224" s="20"/>
      <c r="F224" s="20"/>
      <c r="G224" s="20"/>
      <c r="H224" s="20"/>
    </row>
    <row r="225" spans="1:8" ht="19.5" customHeight="1">
      <c r="A225" s="29"/>
      <c r="B225" s="319" t="s">
        <v>22</v>
      </c>
      <c r="C225" s="319"/>
      <c r="D225" s="44" t="s">
        <v>204</v>
      </c>
      <c r="E225" s="302" t="s">
        <v>610</v>
      </c>
      <c r="F225" s="303"/>
      <c r="G225" s="302" t="s">
        <v>615</v>
      </c>
      <c r="H225" s="303"/>
    </row>
    <row r="226" spans="1:8" ht="19.5" customHeight="1">
      <c r="A226" s="29"/>
      <c r="B226" s="321" t="s">
        <v>80</v>
      </c>
      <c r="C226" s="321"/>
      <c r="D226" s="45"/>
      <c r="E226" s="304"/>
      <c r="F226" s="305"/>
      <c r="G226" s="304"/>
      <c r="H226" s="305"/>
    </row>
    <row r="227" spans="1:8" ht="19.5" customHeight="1">
      <c r="A227" s="29"/>
      <c r="B227" s="235" t="s">
        <v>81</v>
      </c>
      <c r="C227" s="235"/>
      <c r="D227" s="38"/>
      <c r="E227" s="227"/>
      <c r="F227" s="228"/>
      <c r="G227" s="227"/>
      <c r="H227" s="228"/>
    </row>
    <row r="228" spans="1:8" ht="19.5" customHeight="1">
      <c r="A228" s="29"/>
      <c r="B228" s="234" t="s">
        <v>200</v>
      </c>
      <c r="C228" s="234"/>
      <c r="D228" s="51" t="s">
        <v>218</v>
      </c>
      <c r="E228" s="229">
        <f>17511842376/38650540287%</f>
        <v>45.30814380850986</v>
      </c>
      <c r="F228" s="230"/>
      <c r="G228" s="244" t="s">
        <v>616</v>
      </c>
      <c r="H228" s="245"/>
    </row>
    <row r="229" spans="1:8" ht="19.5" customHeight="1">
      <c r="A229" s="29"/>
      <c r="B229" s="234" t="s">
        <v>201</v>
      </c>
      <c r="C229" s="234"/>
      <c r="D229" s="51" t="s">
        <v>218</v>
      </c>
      <c r="E229" s="229">
        <f>21138697911/38650540287%</f>
        <v>54.69185619149014</v>
      </c>
      <c r="F229" s="230"/>
      <c r="G229" s="244" t="s">
        <v>617</v>
      </c>
      <c r="H229" s="245"/>
    </row>
    <row r="230" spans="1:8" ht="19.5" customHeight="1">
      <c r="A230" s="29"/>
      <c r="B230" s="235" t="s">
        <v>82</v>
      </c>
      <c r="C230" s="235"/>
      <c r="D230" s="38"/>
      <c r="E230" s="244"/>
      <c r="F230" s="245"/>
      <c r="G230" s="244"/>
      <c r="H230" s="245"/>
    </row>
    <row r="231" spans="1:8" ht="19.5" customHeight="1">
      <c r="A231" s="29"/>
      <c r="B231" s="234" t="s">
        <v>202</v>
      </c>
      <c r="C231" s="234"/>
      <c r="D231" s="51" t="s">
        <v>218</v>
      </c>
      <c r="E231" s="229">
        <f>19419779889/38650540287%</f>
        <v>50.24452373705055</v>
      </c>
      <c r="F231" s="230"/>
      <c r="G231" s="244" t="s">
        <v>618</v>
      </c>
      <c r="H231" s="245"/>
    </row>
    <row r="232" spans="1:8" ht="19.5" customHeight="1">
      <c r="A232" s="29"/>
      <c r="B232" s="234" t="s">
        <v>203</v>
      </c>
      <c r="C232" s="234"/>
      <c r="D232" s="51" t="s">
        <v>218</v>
      </c>
      <c r="E232" s="229">
        <f>19230760398/38650540287%</f>
        <v>49.75547626294945</v>
      </c>
      <c r="F232" s="230"/>
      <c r="G232" s="244" t="s">
        <v>619</v>
      </c>
      <c r="H232" s="245"/>
    </row>
    <row r="233" spans="1:8" ht="19.5" customHeight="1">
      <c r="A233" s="29"/>
      <c r="B233" s="235" t="s">
        <v>83</v>
      </c>
      <c r="C233" s="235"/>
      <c r="D233" s="38"/>
      <c r="E233" s="278"/>
      <c r="F233" s="279"/>
      <c r="G233" s="244"/>
      <c r="H233" s="245"/>
    </row>
    <row r="234" spans="1:8" ht="28.5" customHeight="1">
      <c r="A234" s="29"/>
      <c r="B234" s="234" t="s">
        <v>205</v>
      </c>
      <c r="C234" s="234"/>
      <c r="D234" s="90" t="s">
        <v>219</v>
      </c>
      <c r="E234" s="229">
        <f>(21138697911-2217849587)/19419779889</f>
        <v>0.9743080731165954</v>
      </c>
      <c r="F234" s="230"/>
      <c r="G234" s="244" t="s">
        <v>620</v>
      </c>
      <c r="H234" s="245"/>
    </row>
    <row r="235" spans="1:8" ht="19.5" customHeight="1">
      <c r="A235" s="29"/>
      <c r="B235" s="234" t="s">
        <v>206</v>
      </c>
      <c r="C235" s="234"/>
      <c r="D235" s="90" t="s">
        <v>219</v>
      </c>
      <c r="E235" s="229">
        <f>21138697911/19419779889</f>
        <v>1.0885137747093443</v>
      </c>
      <c r="F235" s="230"/>
      <c r="G235" s="244" t="s">
        <v>621</v>
      </c>
      <c r="H235" s="245"/>
    </row>
    <row r="236" spans="1:8" ht="19.5" customHeight="1">
      <c r="A236" s="29"/>
      <c r="B236" s="235" t="s">
        <v>207</v>
      </c>
      <c r="C236" s="235"/>
      <c r="D236" s="38"/>
      <c r="E236" s="278"/>
      <c r="F236" s="279"/>
      <c r="G236" s="244"/>
      <c r="H236" s="245"/>
    </row>
    <row r="237" spans="1:8" ht="19.5" customHeight="1">
      <c r="A237" s="29"/>
      <c r="B237" s="236" t="s">
        <v>208</v>
      </c>
      <c r="C237" s="236"/>
      <c r="D237" s="38"/>
      <c r="E237" s="278"/>
      <c r="F237" s="279"/>
      <c r="G237" s="244"/>
      <c r="H237" s="245"/>
    </row>
    <row r="238" spans="1:8" ht="19.5" customHeight="1">
      <c r="A238" s="29"/>
      <c r="B238" s="234" t="s">
        <v>209</v>
      </c>
      <c r="C238" s="234"/>
      <c r="D238" s="51" t="s">
        <v>218</v>
      </c>
      <c r="E238" s="229"/>
      <c r="F238" s="230"/>
      <c r="G238" s="244"/>
      <c r="H238" s="245"/>
    </row>
    <row r="239" spans="1:8" ht="19.5" customHeight="1">
      <c r="A239" s="29"/>
      <c r="B239" s="234" t="s">
        <v>210</v>
      </c>
      <c r="C239" s="234"/>
      <c r="D239" s="51" t="s">
        <v>218</v>
      </c>
      <c r="E239" s="229"/>
      <c r="F239" s="230"/>
      <c r="G239" s="244"/>
      <c r="H239" s="245"/>
    </row>
    <row r="240" spans="1:8" ht="19.5" customHeight="1">
      <c r="A240" s="29"/>
      <c r="B240" s="236" t="s">
        <v>211</v>
      </c>
      <c r="C240" s="236"/>
      <c r="D240" s="38"/>
      <c r="E240" s="244"/>
      <c r="F240" s="245"/>
      <c r="G240" s="244"/>
      <c r="H240" s="245"/>
    </row>
    <row r="241" spans="1:8" ht="19.5" customHeight="1">
      <c r="A241" s="29"/>
      <c r="B241" s="234" t="s">
        <v>212</v>
      </c>
      <c r="C241" s="234"/>
      <c r="D241" s="51" t="s">
        <v>218</v>
      </c>
      <c r="E241" s="229"/>
      <c r="F241" s="230"/>
      <c r="G241" s="244"/>
      <c r="H241" s="245"/>
    </row>
    <row r="242" spans="1:8" ht="19.5" customHeight="1">
      <c r="A242" s="29"/>
      <c r="B242" s="234" t="s">
        <v>213</v>
      </c>
      <c r="C242" s="234"/>
      <c r="D242" s="51" t="s">
        <v>218</v>
      </c>
      <c r="E242" s="229"/>
      <c r="F242" s="230"/>
      <c r="G242" s="244"/>
      <c r="H242" s="245"/>
    </row>
    <row r="243" spans="1:8" ht="33" customHeight="1">
      <c r="A243" s="29"/>
      <c r="B243" s="235" t="s">
        <v>214</v>
      </c>
      <c r="C243" s="235"/>
      <c r="D243" s="51" t="s">
        <v>218</v>
      </c>
      <c r="E243" s="231"/>
      <c r="F243" s="232"/>
      <c r="G243" s="227"/>
      <c r="H243" s="228"/>
    </row>
    <row r="244" spans="1:8" ht="21.75" customHeight="1">
      <c r="A244" s="29"/>
      <c r="B244" s="310" t="s">
        <v>597</v>
      </c>
      <c r="C244" s="311"/>
      <c r="D244" s="223"/>
      <c r="E244" s="241"/>
      <c r="F244" s="242"/>
      <c r="G244" s="241"/>
      <c r="H244" s="242"/>
    </row>
    <row r="245" spans="1:9" ht="21.75" customHeight="1">
      <c r="A245" s="29"/>
      <c r="B245" s="243" t="s">
        <v>551</v>
      </c>
      <c r="C245" s="243"/>
      <c r="D245" s="153"/>
      <c r="E245" s="153"/>
      <c r="F245" s="153"/>
      <c r="G245" s="153"/>
      <c r="H245" s="153"/>
      <c r="I245" s="161"/>
    </row>
    <row r="246" spans="1:9" ht="24" customHeight="1">
      <c r="A246" s="151"/>
      <c r="B246" s="313" t="s">
        <v>552</v>
      </c>
      <c r="C246" s="313"/>
      <c r="D246" s="313"/>
      <c r="E246" s="313"/>
      <c r="F246" s="313"/>
      <c r="G246" s="313"/>
      <c r="H246" s="313"/>
      <c r="I246" s="161"/>
    </row>
    <row r="247" spans="1:9" ht="21.75" customHeight="1">
      <c r="A247" s="151"/>
      <c r="B247" s="243" t="s">
        <v>553</v>
      </c>
      <c r="C247" s="243"/>
      <c r="D247" s="153"/>
      <c r="E247" s="153"/>
      <c r="F247" s="153"/>
      <c r="G247" s="153"/>
      <c r="H247" s="153"/>
      <c r="I247" s="161"/>
    </row>
    <row r="248" spans="1:9" ht="21.75" customHeight="1">
      <c r="A248" s="151"/>
      <c r="B248" s="309" t="s">
        <v>554</v>
      </c>
      <c r="C248" s="309"/>
      <c r="D248" s="314" t="s">
        <v>555</v>
      </c>
      <c r="E248" s="314"/>
      <c r="F248" s="219">
        <v>215498801</v>
      </c>
      <c r="G248" s="153"/>
      <c r="H248" s="153"/>
      <c r="I248" s="161"/>
    </row>
    <row r="249" spans="1:9" ht="27" customHeight="1">
      <c r="A249" s="29"/>
      <c r="B249" s="314" t="s">
        <v>556</v>
      </c>
      <c r="C249" s="314"/>
      <c r="D249" s="314" t="s">
        <v>555</v>
      </c>
      <c r="E249" s="314"/>
      <c r="F249" s="219">
        <v>59873578</v>
      </c>
      <c r="G249" s="153"/>
      <c r="H249" s="153"/>
      <c r="I249" s="161"/>
    </row>
    <row r="250" spans="1:9" ht="21.75" customHeight="1">
      <c r="A250" s="29"/>
      <c r="B250" s="153" t="s">
        <v>557</v>
      </c>
      <c r="C250" s="153"/>
      <c r="D250" s="152"/>
      <c r="E250" s="152"/>
      <c r="F250" s="162"/>
      <c r="G250" s="153"/>
      <c r="H250" s="153"/>
      <c r="I250" s="161"/>
    </row>
    <row r="251" spans="1:9" ht="21.75" customHeight="1">
      <c r="A251" s="29"/>
      <c r="B251" s="152" t="s">
        <v>600</v>
      </c>
      <c r="C251" s="153"/>
      <c r="D251" s="314" t="s">
        <v>555</v>
      </c>
      <c r="E251" s="314"/>
      <c r="F251" s="162">
        <v>65860936</v>
      </c>
      <c r="G251" s="153"/>
      <c r="H251" s="153"/>
      <c r="I251" s="161"/>
    </row>
    <row r="252" spans="1:9" ht="21.75" customHeight="1">
      <c r="A252" s="29"/>
      <c r="B252" s="153"/>
      <c r="C252" s="153"/>
      <c r="D252" s="152"/>
      <c r="E252" s="152"/>
      <c r="F252" s="162"/>
      <c r="G252" s="153"/>
      <c r="H252" s="153"/>
      <c r="I252" s="161"/>
    </row>
    <row r="253" spans="1:9" ht="21.75" customHeight="1">
      <c r="A253" s="29"/>
      <c r="B253" s="153"/>
      <c r="C253" s="153"/>
      <c r="D253" s="152"/>
      <c r="E253" s="312" t="s">
        <v>622</v>
      </c>
      <c r="F253" s="312"/>
      <c r="G253" s="312"/>
      <c r="H253" s="20"/>
      <c r="I253" s="161"/>
    </row>
    <row r="254" spans="1:9" ht="21.75" customHeight="1">
      <c r="A254" s="29"/>
      <c r="B254" s="308"/>
      <c r="C254" s="308"/>
      <c r="D254" s="152"/>
      <c r="E254" s="152"/>
      <c r="F254" s="152"/>
      <c r="G254" s="153"/>
      <c r="H254" s="20"/>
      <c r="I254" s="161"/>
    </row>
    <row r="255" spans="1:9" ht="21.75" customHeight="1">
      <c r="A255" s="4"/>
      <c r="B255" s="154" t="s">
        <v>84</v>
      </c>
      <c r="C255" s="315" t="s">
        <v>85</v>
      </c>
      <c r="D255" s="315"/>
      <c r="E255" s="315"/>
      <c r="F255" s="315" t="s">
        <v>86</v>
      </c>
      <c r="G255" s="315"/>
      <c r="H255" s="6"/>
      <c r="I255" s="161"/>
    </row>
    <row r="256" spans="1:9" ht="21.75" customHeight="1">
      <c r="A256" s="4"/>
      <c r="B256" s="154"/>
      <c r="C256" s="155"/>
      <c r="D256" s="155"/>
      <c r="E256" s="155"/>
      <c r="F256" s="155"/>
      <c r="G256" s="156"/>
      <c r="H256" s="6"/>
      <c r="I256" s="161" t="s">
        <v>625</v>
      </c>
    </row>
    <row r="257" spans="1:9" ht="21.75" customHeight="1">
      <c r="A257" s="4"/>
      <c r="B257" s="154"/>
      <c r="C257" s="155"/>
      <c r="D257" s="155"/>
      <c r="E257" s="155"/>
      <c r="F257" s="155"/>
      <c r="G257" s="156"/>
      <c r="H257" s="6"/>
      <c r="I257" s="161"/>
    </row>
    <row r="258" spans="1:9" ht="21.75" customHeight="1">
      <c r="A258" s="4"/>
      <c r="B258" s="154"/>
      <c r="C258" s="155"/>
      <c r="D258" s="155"/>
      <c r="E258" s="155"/>
      <c r="F258" s="155"/>
      <c r="G258" s="156"/>
      <c r="H258" s="6"/>
      <c r="I258" s="161"/>
    </row>
    <row r="259" spans="1:9" ht="21.75" customHeight="1">
      <c r="A259" s="4"/>
      <c r="B259" s="157"/>
      <c r="C259" s="316" t="s">
        <v>87</v>
      </c>
      <c r="D259" s="316"/>
      <c r="E259" s="316"/>
      <c r="F259" s="316" t="s">
        <v>533</v>
      </c>
      <c r="G259" s="316"/>
      <c r="H259" s="6"/>
      <c r="I259" s="161"/>
    </row>
    <row r="260" spans="1:9" ht="21.75" customHeight="1">
      <c r="A260" s="29"/>
      <c r="B260" s="158"/>
      <c r="C260" s="158"/>
      <c r="D260" s="152"/>
      <c r="E260" s="152"/>
      <c r="F260" s="152"/>
      <c r="G260" s="153"/>
      <c r="H260" s="20"/>
      <c r="I260" s="161"/>
    </row>
    <row r="261" spans="2:9" ht="21.75" customHeight="1">
      <c r="B261" s="159"/>
      <c r="C261" s="159"/>
      <c r="D261" s="159"/>
      <c r="E261" s="159"/>
      <c r="F261" s="159"/>
      <c r="G261" s="160"/>
      <c r="I261" s="161"/>
    </row>
    <row r="262" spans="2:9" ht="21.75" customHeight="1">
      <c r="B262" s="159"/>
      <c r="C262" s="159"/>
      <c r="D262" s="159"/>
      <c r="E262" s="159"/>
      <c r="F262" s="159"/>
      <c r="G262" s="160"/>
      <c r="I262" s="161"/>
    </row>
    <row r="263" spans="2:9" ht="21.75" customHeight="1">
      <c r="B263" s="159"/>
      <c r="C263" s="159"/>
      <c r="D263" s="159"/>
      <c r="E263" s="159"/>
      <c r="F263" s="159"/>
      <c r="G263" s="160"/>
      <c r="I263" s="161"/>
    </row>
    <row r="264" spans="2:7" ht="21.75" customHeight="1">
      <c r="B264" s="159"/>
      <c r="C264" s="159"/>
      <c r="D264" s="159"/>
      <c r="E264" s="159"/>
      <c r="F264" s="159"/>
      <c r="G264" s="160"/>
    </row>
    <row r="265" spans="2:7" ht="18" customHeight="1">
      <c r="B265" s="160"/>
      <c r="C265" s="160"/>
      <c r="D265" s="160"/>
      <c r="E265" s="160"/>
      <c r="F265" s="160"/>
      <c r="G265" s="160"/>
    </row>
    <row r="266" spans="1:196" s="3" customFormat="1" ht="19.5" customHeight="1">
      <c r="A266" s="52"/>
      <c r="B266" s="160"/>
      <c r="C266" s="160"/>
      <c r="D266" s="160"/>
      <c r="E266" s="160"/>
      <c r="F266" s="160"/>
      <c r="G266" s="160"/>
      <c r="H266" s="52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0"/>
      <c r="CA266" s="140"/>
      <c r="CB266" s="140"/>
      <c r="CC266" s="140"/>
      <c r="CD266" s="140"/>
      <c r="CE266" s="140"/>
      <c r="CF266" s="140"/>
      <c r="CG266" s="140"/>
      <c r="CH266" s="140"/>
      <c r="CI266" s="140"/>
      <c r="CJ266" s="140"/>
      <c r="CK266" s="140"/>
      <c r="CL266" s="140"/>
      <c r="CM266" s="140"/>
      <c r="CN266" s="140"/>
      <c r="CO266" s="140"/>
      <c r="CP266" s="140"/>
      <c r="CQ266" s="140"/>
      <c r="CR266" s="140"/>
      <c r="CS266" s="140"/>
      <c r="CT266" s="140"/>
      <c r="CU266" s="140"/>
      <c r="CV266" s="140"/>
      <c r="CW266" s="140"/>
      <c r="CX266" s="140"/>
      <c r="CY266" s="140"/>
      <c r="CZ266" s="140"/>
      <c r="DA266" s="140"/>
      <c r="DB266" s="140"/>
      <c r="DC266" s="140"/>
      <c r="DD266" s="140"/>
      <c r="DE266" s="140"/>
      <c r="DF266" s="140"/>
      <c r="DG266" s="140"/>
      <c r="DH266" s="140"/>
      <c r="DI266" s="140"/>
      <c r="DJ266" s="140"/>
      <c r="DK266" s="140"/>
      <c r="DL266" s="140"/>
      <c r="DM266" s="140"/>
      <c r="DN266" s="140"/>
      <c r="DO266" s="140"/>
      <c r="DP266" s="140"/>
      <c r="DQ266" s="140"/>
      <c r="DR266" s="140"/>
      <c r="DS266" s="140"/>
      <c r="DT266" s="140"/>
      <c r="DU266" s="140"/>
      <c r="DV266" s="140"/>
      <c r="DW266" s="140"/>
      <c r="DX266" s="140"/>
      <c r="DY266" s="140"/>
      <c r="DZ266" s="140"/>
      <c r="EA266" s="140"/>
      <c r="EB266" s="140"/>
      <c r="EC266" s="140"/>
      <c r="ED266" s="140"/>
      <c r="EE266" s="140"/>
      <c r="EF266" s="140"/>
      <c r="EG266" s="140"/>
      <c r="EH266" s="140"/>
      <c r="EI266" s="140"/>
      <c r="EJ266" s="140"/>
      <c r="EK266" s="140"/>
      <c r="EL266" s="140"/>
      <c r="EM266" s="140"/>
      <c r="EN266" s="140"/>
      <c r="EO266" s="140"/>
      <c r="EP266" s="140"/>
      <c r="EQ266" s="140"/>
      <c r="ER266" s="140"/>
      <c r="ES266" s="140"/>
      <c r="ET266" s="140"/>
      <c r="EU266" s="140"/>
      <c r="EV266" s="140"/>
      <c r="EW266" s="140"/>
      <c r="EX266" s="140"/>
      <c r="EY266" s="140"/>
      <c r="EZ266" s="140"/>
      <c r="FA266" s="140"/>
      <c r="FB266" s="140"/>
      <c r="FC266" s="140"/>
      <c r="FD266" s="140"/>
      <c r="FE266" s="140"/>
      <c r="FF266" s="140"/>
      <c r="FG266" s="140"/>
      <c r="FH266" s="140"/>
      <c r="FI266" s="140"/>
      <c r="FJ266" s="140"/>
      <c r="FK266" s="140"/>
      <c r="FL266" s="140"/>
      <c r="FM266" s="140"/>
      <c r="FN266" s="140"/>
      <c r="FO266" s="140"/>
      <c r="FP266" s="140"/>
      <c r="FQ266" s="140"/>
      <c r="FR266" s="140"/>
      <c r="FS266" s="140"/>
      <c r="FT266" s="140"/>
      <c r="FU266" s="140"/>
      <c r="FV266" s="140"/>
      <c r="FW266" s="140"/>
      <c r="FX266" s="140"/>
      <c r="FY266" s="140"/>
      <c r="FZ266" s="140"/>
      <c r="GA266" s="140"/>
      <c r="GB266" s="140"/>
      <c r="GC266" s="140"/>
      <c r="GD266" s="140"/>
      <c r="GE266" s="140"/>
      <c r="GF266" s="140"/>
      <c r="GG266" s="140"/>
      <c r="GH266" s="140"/>
      <c r="GI266" s="140"/>
      <c r="GJ266" s="140"/>
      <c r="GK266" s="140"/>
      <c r="GL266" s="140"/>
      <c r="GM266" s="140"/>
      <c r="GN266" s="140"/>
    </row>
    <row r="267" spans="1:196" s="3" customFormat="1" ht="19.5" customHeight="1">
      <c r="A267" s="52"/>
      <c r="B267" s="160"/>
      <c r="C267" s="160"/>
      <c r="D267" s="160"/>
      <c r="E267" s="160"/>
      <c r="F267" s="160"/>
      <c r="G267" s="160"/>
      <c r="H267" s="52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0"/>
      <c r="CA267" s="140"/>
      <c r="CB267" s="140"/>
      <c r="CC267" s="140"/>
      <c r="CD267" s="140"/>
      <c r="CE267" s="140"/>
      <c r="CF267" s="140"/>
      <c r="CG267" s="140"/>
      <c r="CH267" s="140"/>
      <c r="CI267" s="140"/>
      <c r="CJ267" s="140"/>
      <c r="CK267" s="140"/>
      <c r="CL267" s="140"/>
      <c r="CM267" s="140"/>
      <c r="CN267" s="140"/>
      <c r="CO267" s="140"/>
      <c r="CP267" s="140"/>
      <c r="CQ267" s="140"/>
      <c r="CR267" s="140"/>
      <c r="CS267" s="140"/>
      <c r="CT267" s="140"/>
      <c r="CU267" s="140"/>
      <c r="CV267" s="140"/>
      <c r="CW267" s="140"/>
      <c r="CX267" s="140"/>
      <c r="CY267" s="140"/>
      <c r="CZ267" s="140"/>
      <c r="DA267" s="140"/>
      <c r="DB267" s="140"/>
      <c r="DC267" s="140"/>
      <c r="DD267" s="140"/>
      <c r="DE267" s="140"/>
      <c r="DF267" s="140"/>
      <c r="DG267" s="140"/>
      <c r="DH267" s="140"/>
      <c r="DI267" s="140"/>
      <c r="DJ267" s="140"/>
      <c r="DK267" s="140"/>
      <c r="DL267" s="140"/>
      <c r="DM267" s="140"/>
      <c r="DN267" s="140"/>
      <c r="DO267" s="140"/>
      <c r="DP267" s="140"/>
      <c r="DQ267" s="140"/>
      <c r="DR267" s="140"/>
      <c r="DS267" s="140"/>
      <c r="DT267" s="140"/>
      <c r="DU267" s="140"/>
      <c r="DV267" s="140"/>
      <c r="DW267" s="140"/>
      <c r="DX267" s="140"/>
      <c r="DY267" s="140"/>
      <c r="DZ267" s="140"/>
      <c r="EA267" s="140"/>
      <c r="EB267" s="140"/>
      <c r="EC267" s="140"/>
      <c r="ED267" s="140"/>
      <c r="EE267" s="140"/>
      <c r="EF267" s="140"/>
      <c r="EG267" s="140"/>
      <c r="EH267" s="140"/>
      <c r="EI267" s="140"/>
      <c r="EJ267" s="140"/>
      <c r="EK267" s="140"/>
      <c r="EL267" s="140"/>
      <c r="EM267" s="140"/>
      <c r="EN267" s="140"/>
      <c r="EO267" s="140"/>
      <c r="EP267" s="140"/>
      <c r="EQ267" s="140"/>
      <c r="ER267" s="140"/>
      <c r="ES267" s="140"/>
      <c r="ET267" s="140"/>
      <c r="EU267" s="140"/>
      <c r="EV267" s="140"/>
      <c r="EW267" s="140"/>
      <c r="EX267" s="140"/>
      <c r="EY267" s="140"/>
      <c r="EZ267" s="140"/>
      <c r="FA267" s="140"/>
      <c r="FB267" s="140"/>
      <c r="FC267" s="140"/>
      <c r="FD267" s="140"/>
      <c r="FE267" s="140"/>
      <c r="FF267" s="140"/>
      <c r="FG267" s="140"/>
      <c r="FH267" s="140"/>
      <c r="FI267" s="140"/>
      <c r="FJ267" s="140"/>
      <c r="FK267" s="140"/>
      <c r="FL267" s="140"/>
      <c r="FM267" s="140"/>
      <c r="FN267" s="140"/>
      <c r="FO267" s="140"/>
      <c r="FP267" s="140"/>
      <c r="FQ267" s="140"/>
      <c r="FR267" s="140"/>
      <c r="FS267" s="140"/>
      <c r="FT267" s="140"/>
      <c r="FU267" s="140"/>
      <c r="FV267" s="140"/>
      <c r="FW267" s="140"/>
      <c r="FX267" s="140"/>
      <c r="FY267" s="140"/>
      <c r="FZ267" s="140"/>
      <c r="GA267" s="140"/>
      <c r="GB267" s="140"/>
      <c r="GC267" s="140"/>
      <c r="GD267" s="140"/>
      <c r="GE267" s="140"/>
      <c r="GF267" s="140"/>
      <c r="GG267" s="140"/>
      <c r="GH267" s="140"/>
      <c r="GI267" s="140"/>
      <c r="GJ267" s="140"/>
      <c r="GK267" s="140"/>
      <c r="GL267" s="140"/>
      <c r="GM267" s="140"/>
      <c r="GN267" s="140"/>
    </row>
    <row r="268" spans="1:196" s="3" customFormat="1" ht="19.5" customHeight="1">
      <c r="A268" s="52"/>
      <c r="B268" s="160"/>
      <c r="C268" s="160"/>
      <c r="D268" s="160"/>
      <c r="E268" s="160"/>
      <c r="F268" s="160"/>
      <c r="G268" s="160"/>
      <c r="H268" s="52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0"/>
      <c r="CA268" s="140"/>
      <c r="CB268" s="140"/>
      <c r="CC268" s="140"/>
      <c r="CD268" s="140"/>
      <c r="CE268" s="140"/>
      <c r="CF268" s="140"/>
      <c r="CG268" s="140"/>
      <c r="CH268" s="140"/>
      <c r="CI268" s="140"/>
      <c r="CJ268" s="140"/>
      <c r="CK268" s="140"/>
      <c r="CL268" s="140"/>
      <c r="CM268" s="140"/>
      <c r="CN268" s="140"/>
      <c r="CO268" s="140"/>
      <c r="CP268" s="140"/>
      <c r="CQ268" s="140"/>
      <c r="CR268" s="140"/>
      <c r="CS268" s="140"/>
      <c r="CT268" s="140"/>
      <c r="CU268" s="140"/>
      <c r="CV268" s="140"/>
      <c r="CW268" s="140"/>
      <c r="CX268" s="140"/>
      <c r="CY268" s="140"/>
      <c r="CZ268" s="140"/>
      <c r="DA268" s="140"/>
      <c r="DB268" s="140"/>
      <c r="DC268" s="140"/>
      <c r="DD268" s="140"/>
      <c r="DE268" s="140"/>
      <c r="DF268" s="140"/>
      <c r="DG268" s="140"/>
      <c r="DH268" s="140"/>
      <c r="DI268" s="140"/>
      <c r="DJ268" s="140"/>
      <c r="DK268" s="140"/>
      <c r="DL268" s="140"/>
      <c r="DM268" s="140"/>
      <c r="DN268" s="140"/>
      <c r="DO268" s="140"/>
      <c r="DP268" s="140"/>
      <c r="DQ268" s="140"/>
      <c r="DR268" s="140"/>
      <c r="DS268" s="140"/>
      <c r="DT268" s="140"/>
      <c r="DU268" s="140"/>
      <c r="DV268" s="140"/>
      <c r="DW268" s="140"/>
      <c r="DX268" s="140"/>
      <c r="DY268" s="140"/>
      <c r="DZ268" s="140"/>
      <c r="EA268" s="140"/>
      <c r="EB268" s="140"/>
      <c r="EC268" s="140"/>
      <c r="ED268" s="140"/>
      <c r="EE268" s="140"/>
      <c r="EF268" s="140"/>
      <c r="EG268" s="140"/>
      <c r="EH268" s="140"/>
      <c r="EI268" s="140"/>
      <c r="EJ268" s="140"/>
      <c r="EK268" s="140"/>
      <c r="EL268" s="140"/>
      <c r="EM268" s="140"/>
      <c r="EN268" s="140"/>
      <c r="EO268" s="140"/>
      <c r="EP268" s="140"/>
      <c r="EQ268" s="140"/>
      <c r="ER268" s="140"/>
      <c r="ES268" s="140"/>
      <c r="ET268" s="140"/>
      <c r="EU268" s="140"/>
      <c r="EV268" s="140"/>
      <c r="EW268" s="140"/>
      <c r="EX268" s="140"/>
      <c r="EY268" s="140"/>
      <c r="EZ268" s="140"/>
      <c r="FA268" s="140"/>
      <c r="FB268" s="140"/>
      <c r="FC268" s="140"/>
      <c r="FD268" s="140"/>
      <c r="FE268" s="140"/>
      <c r="FF268" s="140"/>
      <c r="FG268" s="140"/>
      <c r="FH268" s="140"/>
      <c r="FI268" s="140"/>
      <c r="FJ268" s="140"/>
      <c r="FK268" s="140"/>
      <c r="FL268" s="140"/>
      <c r="FM268" s="140"/>
      <c r="FN268" s="140"/>
      <c r="FO268" s="140"/>
      <c r="FP268" s="140"/>
      <c r="FQ268" s="140"/>
      <c r="FR268" s="140"/>
      <c r="FS268" s="140"/>
      <c r="FT268" s="140"/>
      <c r="FU268" s="140"/>
      <c r="FV268" s="140"/>
      <c r="FW268" s="140"/>
      <c r="FX268" s="140"/>
      <c r="FY268" s="140"/>
      <c r="FZ268" s="140"/>
      <c r="GA268" s="140"/>
      <c r="GB268" s="140"/>
      <c r="GC268" s="140"/>
      <c r="GD268" s="140"/>
      <c r="GE268" s="140"/>
      <c r="GF268" s="140"/>
      <c r="GG268" s="140"/>
      <c r="GH268" s="140"/>
      <c r="GI268" s="140"/>
      <c r="GJ268" s="140"/>
      <c r="GK268" s="140"/>
      <c r="GL268" s="140"/>
      <c r="GM268" s="140"/>
      <c r="GN268" s="140"/>
    </row>
    <row r="269" spans="1:196" s="3" customFormat="1" ht="19.5" customHeight="1">
      <c r="A269" s="52"/>
      <c r="B269" s="160"/>
      <c r="C269" s="160"/>
      <c r="D269" s="160"/>
      <c r="E269" s="160"/>
      <c r="F269" s="160"/>
      <c r="G269" s="160"/>
      <c r="H269" s="52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  <c r="CE269" s="140"/>
      <c r="CF269" s="140"/>
      <c r="CG269" s="140"/>
      <c r="CH269" s="140"/>
      <c r="CI269" s="140"/>
      <c r="CJ269" s="140"/>
      <c r="CK269" s="140"/>
      <c r="CL269" s="140"/>
      <c r="CM269" s="140"/>
      <c r="CN269" s="140"/>
      <c r="CO269" s="140"/>
      <c r="CP269" s="140"/>
      <c r="CQ269" s="140"/>
      <c r="CR269" s="140"/>
      <c r="CS269" s="140"/>
      <c r="CT269" s="140"/>
      <c r="CU269" s="140"/>
      <c r="CV269" s="140"/>
      <c r="CW269" s="140"/>
      <c r="CX269" s="140"/>
      <c r="CY269" s="140"/>
      <c r="CZ269" s="140"/>
      <c r="DA269" s="140"/>
      <c r="DB269" s="140"/>
      <c r="DC269" s="140"/>
      <c r="DD269" s="140"/>
      <c r="DE269" s="140"/>
      <c r="DF269" s="140"/>
      <c r="DG269" s="140"/>
      <c r="DH269" s="140"/>
      <c r="DI269" s="140"/>
      <c r="DJ269" s="140"/>
      <c r="DK269" s="140"/>
      <c r="DL269" s="140"/>
      <c r="DM269" s="140"/>
      <c r="DN269" s="140"/>
      <c r="DO269" s="140"/>
      <c r="DP269" s="140"/>
      <c r="DQ269" s="140"/>
      <c r="DR269" s="140"/>
      <c r="DS269" s="140"/>
      <c r="DT269" s="140"/>
      <c r="DU269" s="140"/>
      <c r="DV269" s="140"/>
      <c r="DW269" s="140"/>
      <c r="DX269" s="140"/>
      <c r="DY269" s="140"/>
      <c r="DZ269" s="140"/>
      <c r="EA269" s="140"/>
      <c r="EB269" s="140"/>
      <c r="EC269" s="140"/>
      <c r="ED269" s="140"/>
      <c r="EE269" s="140"/>
      <c r="EF269" s="140"/>
      <c r="EG269" s="140"/>
      <c r="EH269" s="140"/>
      <c r="EI269" s="140"/>
      <c r="EJ269" s="140"/>
      <c r="EK269" s="140"/>
      <c r="EL269" s="140"/>
      <c r="EM269" s="140"/>
      <c r="EN269" s="140"/>
      <c r="EO269" s="140"/>
      <c r="EP269" s="140"/>
      <c r="EQ269" s="140"/>
      <c r="ER269" s="140"/>
      <c r="ES269" s="140"/>
      <c r="ET269" s="140"/>
      <c r="EU269" s="140"/>
      <c r="EV269" s="140"/>
      <c r="EW269" s="140"/>
      <c r="EX269" s="140"/>
      <c r="EY269" s="140"/>
      <c r="EZ269" s="140"/>
      <c r="FA269" s="140"/>
      <c r="FB269" s="140"/>
      <c r="FC269" s="140"/>
      <c r="FD269" s="140"/>
      <c r="FE269" s="140"/>
      <c r="FF269" s="140"/>
      <c r="FG269" s="140"/>
      <c r="FH269" s="140"/>
      <c r="FI269" s="140"/>
      <c r="FJ269" s="140"/>
      <c r="FK269" s="140"/>
      <c r="FL269" s="140"/>
      <c r="FM269" s="140"/>
      <c r="FN269" s="140"/>
      <c r="FO269" s="140"/>
      <c r="FP269" s="140"/>
      <c r="FQ269" s="140"/>
      <c r="FR269" s="140"/>
      <c r="FS269" s="140"/>
      <c r="FT269" s="140"/>
      <c r="FU269" s="140"/>
      <c r="FV269" s="140"/>
      <c r="FW269" s="140"/>
      <c r="FX269" s="140"/>
      <c r="FY269" s="140"/>
      <c r="FZ269" s="140"/>
      <c r="GA269" s="140"/>
      <c r="GB269" s="140"/>
      <c r="GC269" s="140"/>
      <c r="GD269" s="140"/>
      <c r="GE269" s="140"/>
      <c r="GF269" s="140"/>
      <c r="GG269" s="140"/>
      <c r="GH269" s="140"/>
      <c r="GI269" s="140"/>
      <c r="GJ269" s="140"/>
      <c r="GK269" s="140"/>
      <c r="GL269" s="140"/>
      <c r="GM269" s="140"/>
      <c r="GN269" s="140"/>
    </row>
    <row r="270" spans="1:196" s="41" customFormat="1" ht="19.5" customHeight="1">
      <c r="A270" s="52"/>
      <c r="B270" s="160"/>
      <c r="C270" s="160"/>
      <c r="D270" s="160"/>
      <c r="E270" s="160"/>
      <c r="F270" s="160"/>
      <c r="G270" s="160"/>
      <c r="H270" s="52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  <c r="FS270" s="85"/>
      <c r="FT270" s="85"/>
      <c r="FU270" s="85"/>
      <c r="FV270" s="85"/>
      <c r="FW270" s="85"/>
      <c r="FX270" s="85"/>
      <c r="FY270" s="85"/>
      <c r="FZ270" s="85"/>
      <c r="GA270" s="85"/>
      <c r="GB270" s="85"/>
      <c r="GC270" s="85"/>
      <c r="GD270" s="85"/>
      <c r="GE270" s="85"/>
      <c r="GF270" s="85"/>
      <c r="GG270" s="85"/>
      <c r="GH270" s="85"/>
      <c r="GI270" s="85"/>
      <c r="GJ270" s="85"/>
      <c r="GK270" s="85"/>
      <c r="GL270" s="85"/>
      <c r="GM270" s="85"/>
      <c r="GN270" s="85"/>
    </row>
    <row r="271" spans="2:7" ht="20.25" customHeight="1">
      <c r="B271" s="160"/>
      <c r="C271" s="160"/>
      <c r="D271" s="160"/>
      <c r="E271" s="160"/>
      <c r="F271" s="160"/>
      <c r="G271" s="160"/>
    </row>
    <row r="272" spans="2:7" ht="15" customHeight="1">
      <c r="B272" s="160"/>
      <c r="C272" s="160"/>
      <c r="D272" s="160"/>
      <c r="E272" s="160"/>
      <c r="F272" s="160"/>
      <c r="G272" s="160"/>
    </row>
    <row r="273" spans="2:7" ht="15" customHeight="1">
      <c r="B273" s="160"/>
      <c r="C273" s="160"/>
      <c r="D273" s="160"/>
      <c r="E273" s="160"/>
      <c r="F273" s="160"/>
      <c r="G273" s="160"/>
    </row>
    <row r="274" spans="2:7" ht="15" customHeight="1">
      <c r="B274" s="160"/>
      <c r="C274" s="160"/>
      <c r="D274" s="160"/>
      <c r="E274" s="160"/>
      <c r="F274" s="160"/>
      <c r="G274" s="160"/>
    </row>
    <row r="275" spans="2:7" ht="15" customHeight="1">
      <c r="B275" s="160"/>
      <c r="C275" s="160"/>
      <c r="D275" s="160"/>
      <c r="E275" s="160"/>
      <c r="F275" s="160"/>
      <c r="G275" s="160"/>
    </row>
    <row r="276" spans="2:7" ht="15">
      <c r="B276" s="160"/>
      <c r="C276" s="160"/>
      <c r="D276" s="160"/>
      <c r="E276" s="160"/>
      <c r="F276" s="160"/>
      <c r="G276" s="160"/>
    </row>
    <row r="277" spans="2:7" ht="15">
      <c r="B277" s="160"/>
      <c r="C277" s="160"/>
      <c r="D277" s="160"/>
      <c r="E277" s="160"/>
      <c r="F277" s="160"/>
      <c r="G277" s="160"/>
    </row>
    <row r="278" spans="2:7" ht="15">
      <c r="B278" s="160"/>
      <c r="C278" s="160"/>
      <c r="D278" s="160"/>
      <c r="E278" s="160"/>
      <c r="F278" s="160"/>
      <c r="G278" s="160"/>
    </row>
    <row r="279" spans="2:7" ht="15">
      <c r="B279" s="160"/>
      <c r="C279" s="160"/>
      <c r="D279" s="160"/>
      <c r="E279" s="160"/>
      <c r="F279" s="160"/>
      <c r="G279" s="160"/>
    </row>
    <row r="280" spans="2:7" ht="15">
      <c r="B280" s="160"/>
      <c r="C280" s="160"/>
      <c r="D280" s="160"/>
      <c r="E280" s="160"/>
      <c r="F280" s="160"/>
      <c r="G280" s="160"/>
    </row>
    <row r="281" spans="2:7" ht="15">
      <c r="B281" s="160"/>
      <c r="C281" s="160"/>
      <c r="D281" s="160"/>
      <c r="E281" s="160"/>
      <c r="F281" s="160"/>
      <c r="G281" s="160"/>
    </row>
    <row r="282" spans="2:7" ht="15">
      <c r="B282" s="160"/>
      <c r="C282" s="160"/>
      <c r="D282" s="160"/>
      <c r="E282" s="160"/>
      <c r="F282" s="160"/>
      <c r="G282" s="160"/>
    </row>
    <row r="283" spans="2:7" ht="15">
      <c r="B283" s="160"/>
      <c r="C283" s="160"/>
      <c r="D283" s="160"/>
      <c r="E283" s="160"/>
      <c r="F283" s="160"/>
      <c r="G283" s="160"/>
    </row>
    <row r="284" spans="2:7" ht="15">
      <c r="B284" s="160"/>
      <c r="C284" s="160"/>
      <c r="D284" s="160"/>
      <c r="E284" s="160"/>
      <c r="F284" s="160"/>
      <c r="G284" s="160"/>
    </row>
    <row r="285" spans="2:7" ht="15">
      <c r="B285" s="160"/>
      <c r="C285" s="160"/>
      <c r="D285" s="160"/>
      <c r="E285" s="160"/>
      <c r="F285" s="160"/>
      <c r="G285" s="160"/>
    </row>
    <row r="286" spans="2:7" ht="15">
      <c r="B286" s="160"/>
      <c r="C286" s="160"/>
      <c r="D286" s="160"/>
      <c r="E286" s="160"/>
      <c r="F286" s="160"/>
      <c r="G286" s="160"/>
    </row>
    <row r="287" spans="2:7" ht="15">
      <c r="B287" s="160"/>
      <c r="C287" s="160"/>
      <c r="D287" s="160"/>
      <c r="E287" s="160"/>
      <c r="F287" s="160"/>
      <c r="G287" s="160"/>
    </row>
    <row r="288" spans="2:7" ht="15">
      <c r="B288" s="160"/>
      <c r="C288" s="160"/>
      <c r="D288" s="160"/>
      <c r="E288" s="160"/>
      <c r="F288" s="160"/>
      <c r="G288" s="160"/>
    </row>
    <row r="289" spans="2:7" ht="15">
      <c r="B289" s="160"/>
      <c r="C289" s="160"/>
      <c r="D289" s="160"/>
      <c r="E289" s="160"/>
      <c r="F289" s="160"/>
      <c r="G289" s="160"/>
    </row>
    <row r="290" spans="2:7" ht="15">
      <c r="B290" s="160"/>
      <c r="C290" s="160"/>
      <c r="D290" s="160"/>
      <c r="E290" s="160"/>
      <c r="F290" s="160"/>
      <c r="G290" s="160"/>
    </row>
    <row r="291" spans="2:7" ht="15">
      <c r="B291" s="160"/>
      <c r="C291" s="160"/>
      <c r="D291" s="160"/>
      <c r="E291" s="160"/>
      <c r="F291" s="160"/>
      <c r="G291" s="160"/>
    </row>
    <row r="292" spans="2:7" ht="15">
      <c r="B292" s="160"/>
      <c r="C292" s="160"/>
      <c r="D292" s="160"/>
      <c r="E292" s="160"/>
      <c r="F292" s="160"/>
      <c r="G292" s="160"/>
    </row>
    <row r="293" spans="2:7" ht="15">
      <c r="B293" s="160"/>
      <c r="C293" s="160"/>
      <c r="D293" s="160"/>
      <c r="E293" s="160"/>
      <c r="F293" s="160"/>
      <c r="G293" s="160"/>
    </row>
    <row r="294" spans="2:7" ht="15">
      <c r="B294" s="160"/>
      <c r="C294" s="160"/>
      <c r="D294" s="160"/>
      <c r="E294" s="160"/>
      <c r="F294" s="160"/>
      <c r="G294" s="160"/>
    </row>
    <row r="295" spans="2:7" ht="15">
      <c r="B295" s="160"/>
      <c r="C295" s="160"/>
      <c r="D295" s="160"/>
      <c r="E295" s="160"/>
      <c r="F295" s="160"/>
      <c r="G295" s="160"/>
    </row>
    <row r="296" spans="2:7" ht="15">
      <c r="B296" s="160"/>
      <c r="C296" s="160"/>
      <c r="D296" s="160"/>
      <c r="E296" s="160"/>
      <c r="F296" s="160"/>
      <c r="G296" s="160"/>
    </row>
    <row r="297" spans="2:7" ht="15">
      <c r="B297" s="160"/>
      <c r="C297" s="160"/>
      <c r="D297" s="160"/>
      <c r="E297" s="160"/>
      <c r="F297" s="160"/>
      <c r="G297" s="160"/>
    </row>
    <row r="298" spans="2:7" ht="15">
      <c r="B298" s="160"/>
      <c r="C298" s="160"/>
      <c r="D298" s="160"/>
      <c r="E298" s="160"/>
      <c r="F298" s="160"/>
      <c r="G298" s="160"/>
    </row>
    <row r="299" spans="2:7" ht="15">
      <c r="B299" s="160"/>
      <c r="C299" s="160"/>
      <c r="D299" s="160"/>
      <c r="E299" s="160"/>
      <c r="F299" s="160"/>
      <c r="G299" s="160"/>
    </row>
    <row r="300" spans="2:7" ht="15">
      <c r="B300" s="160"/>
      <c r="C300" s="160"/>
      <c r="D300" s="160"/>
      <c r="E300" s="160"/>
      <c r="F300" s="160"/>
      <c r="G300" s="160"/>
    </row>
    <row r="301" spans="2:7" ht="15">
      <c r="B301" s="160"/>
      <c r="C301" s="160"/>
      <c r="D301" s="160"/>
      <c r="E301" s="160"/>
      <c r="F301" s="160"/>
      <c r="G301" s="160"/>
    </row>
  </sheetData>
  <mergeCells count="279">
    <mergeCell ref="E241:F241"/>
    <mergeCell ref="B189:D189"/>
    <mergeCell ref="B194:D194"/>
    <mergeCell ref="B196:C196"/>
    <mergeCell ref="B197:C197"/>
    <mergeCell ref="B198:D198"/>
    <mergeCell ref="B199:C199"/>
    <mergeCell ref="B200:C200"/>
    <mergeCell ref="E240:F240"/>
    <mergeCell ref="B230:C230"/>
    <mergeCell ref="A77:B77"/>
    <mergeCell ref="E237:F237"/>
    <mergeCell ref="A115:B115"/>
    <mergeCell ref="A116:B116"/>
    <mergeCell ref="B139:D139"/>
    <mergeCell ref="B174:C174"/>
    <mergeCell ref="B202:C202"/>
    <mergeCell ref="B201:D201"/>
    <mergeCell ref="B177:D177"/>
    <mergeCell ref="B179:C179"/>
    <mergeCell ref="A87:B87"/>
    <mergeCell ref="A82:B82"/>
    <mergeCell ref="A81:B81"/>
    <mergeCell ref="A86:C86"/>
    <mergeCell ref="A47:B47"/>
    <mergeCell ref="A48:H48"/>
    <mergeCell ref="B217:C217"/>
    <mergeCell ref="A61:F61"/>
    <mergeCell ref="B98:D98"/>
    <mergeCell ref="B99:E99"/>
    <mergeCell ref="B132:C132"/>
    <mergeCell ref="A153:C153"/>
    <mergeCell ref="A149:C149"/>
    <mergeCell ref="A72:B72"/>
    <mergeCell ref="A29:D29"/>
    <mergeCell ref="A66:H66"/>
    <mergeCell ref="A68:B68"/>
    <mergeCell ref="A69:B69"/>
    <mergeCell ref="A60:H60"/>
    <mergeCell ref="A64:H64"/>
    <mergeCell ref="A44:B44"/>
    <mergeCell ref="A58:H58"/>
    <mergeCell ref="A39:H39"/>
    <mergeCell ref="A62:H62"/>
    <mergeCell ref="A85:C85"/>
    <mergeCell ref="A84:B84"/>
    <mergeCell ref="G108:H108"/>
    <mergeCell ref="G107:H107"/>
    <mergeCell ref="A88:B88"/>
    <mergeCell ref="A89:B89"/>
    <mergeCell ref="A106:B106"/>
    <mergeCell ref="A107:B107"/>
    <mergeCell ref="B97:C97"/>
    <mergeCell ref="A91:B91"/>
    <mergeCell ref="B137:D137"/>
    <mergeCell ref="G113:H113"/>
    <mergeCell ref="G116:H116"/>
    <mergeCell ref="G119:H119"/>
    <mergeCell ref="G126:H126"/>
    <mergeCell ref="A113:B113"/>
    <mergeCell ref="G114:H114"/>
    <mergeCell ref="G121:H121"/>
    <mergeCell ref="A121:B121"/>
    <mergeCell ref="G120:H120"/>
    <mergeCell ref="A126:B126"/>
    <mergeCell ref="A122:B122"/>
    <mergeCell ref="A123:B123"/>
    <mergeCell ref="A125:B125"/>
    <mergeCell ref="A124:B124"/>
    <mergeCell ref="A103:B103"/>
    <mergeCell ref="G117:H117"/>
    <mergeCell ref="G115:H115"/>
    <mergeCell ref="G110:H110"/>
    <mergeCell ref="G111:H111"/>
    <mergeCell ref="G112:H112"/>
    <mergeCell ref="A110:B110"/>
    <mergeCell ref="A111:B111"/>
    <mergeCell ref="A118:B118"/>
    <mergeCell ref="A117:B117"/>
    <mergeCell ref="A108:B108"/>
    <mergeCell ref="C104:H104"/>
    <mergeCell ref="G105:H105"/>
    <mergeCell ref="G106:H106"/>
    <mergeCell ref="A104:B105"/>
    <mergeCell ref="A65:H65"/>
    <mergeCell ref="A70:B70"/>
    <mergeCell ref="F67:G67"/>
    <mergeCell ref="A74:C74"/>
    <mergeCell ref="A71:B71"/>
    <mergeCell ref="A73:C73"/>
    <mergeCell ref="B226:C226"/>
    <mergeCell ref="G218:H218"/>
    <mergeCell ref="A25:H25"/>
    <mergeCell ref="A31:H31"/>
    <mergeCell ref="A90:C90"/>
    <mergeCell ref="A38:G38"/>
    <mergeCell ref="A43:G43"/>
    <mergeCell ref="A42:F42"/>
    <mergeCell ref="A35:H35"/>
    <mergeCell ref="A37:H37"/>
    <mergeCell ref="E220:F220"/>
    <mergeCell ref="B218:C218"/>
    <mergeCell ref="E218:F218"/>
    <mergeCell ref="B223:G223"/>
    <mergeCell ref="B221:C221"/>
    <mergeCell ref="B215:C216"/>
    <mergeCell ref="B229:C229"/>
    <mergeCell ref="G219:H219"/>
    <mergeCell ref="G220:H220"/>
    <mergeCell ref="E226:F226"/>
    <mergeCell ref="B225:C225"/>
    <mergeCell ref="E225:F225"/>
    <mergeCell ref="E227:F227"/>
    <mergeCell ref="B228:C228"/>
    <mergeCell ref="B227:C227"/>
    <mergeCell ref="E216:F216"/>
    <mergeCell ref="E215:H215"/>
    <mergeCell ref="E217:F217"/>
    <mergeCell ref="D215:D216"/>
    <mergeCell ref="G217:H217"/>
    <mergeCell ref="G216:H216"/>
    <mergeCell ref="F255:G255"/>
    <mergeCell ref="F259:G259"/>
    <mergeCell ref="C255:E255"/>
    <mergeCell ref="C259:E259"/>
    <mergeCell ref="E253:G253"/>
    <mergeCell ref="B246:H246"/>
    <mergeCell ref="D248:E248"/>
    <mergeCell ref="B249:C249"/>
    <mergeCell ref="D251:E251"/>
    <mergeCell ref="D249:E249"/>
    <mergeCell ref="B254:C254"/>
    <mergeCell ref="B248:C248"/>
    <mergeCell ref="B241:C241"/>
    <mergeCell ref="B242:C242"/>
    <mergeCell ref="B243:C243"/>
    <mergeCell ref="B244:C244"/>
    <mergeCell ref="A78:B78"/>
    <mergeCell ref="A79:B79"/>
    <mergeCell ref="B211:G211"/>
    <mergeCell ref="B210:D210"/>
    <mergeCell ref="B203:C203"/>
    <mergeCell ref="B205:C205"/>
    <mergeCell ref="B208:D208"/>
    <mergeCell ref="B204:C204"/>
    <mergeCell ref="B131:C131"/>
    <mergeCell ref="A112:B112"/>
    <mergeCell ref="B209:C209"/>
    <mergeCell ref="B207:D207"/>
    <mergeCell ref="B213:C213"/>
    <mergeCell ref="A80:B80"/>
    <mergeCell ref="A120:B120"/>
    <mergeCell ref="A130:C130"/>
    <mergeCell ref="A119:B119"/>
    <mergeCell ref="A114:B114"/>
    <mergeCell ref="B133:C133"/>
    <mergeCell ref="A102:D102"/>
    <mergeCell ref="A92:B92"/>
    <mergeCell ref="A75:B75"/>
    <mergeCell ref="G237:H237"/>
    <mergeCell ref="G238:H238"/>
    <mergeCell ref="B182:H182"/>
    <mergeCell ref="B161:C161"/>
    <mergeCell ref="B173:C173"/>
    <mergeCell ref="B171:D171"/>
    <mergeCell ref="B170:D170"/>
    <mergeCell ref="B206:C206"/>
    <mergeCell ref="B219:C219"/>
    <mergeCell ref="A159:C159"/>
    <mergeCell ref="A52:H52"/>
    <mergeCell ref="G124:H124"/>
    <mergeCell ref="A63:H63"/>
    <mergeCell ref="A101:B101"/>
    <mergeCell ref="A94:D94"/>
    <mergeCell ref="A93:C93"/>
    <mergeCell ref="A76:B76"/>
    <mergeCell ref="A96:B96"/>
    <mergeCell ref="A54:H54"/>
    <mergeCell ref="A55:H55"/>
    <mergeCell ref="G235:H235"/>
    <mergeCell ref="G236:H236"/>
    <mergeCell ref="G125:H125"/>
    <mergeCell ref="G225:H225"/>
    <mergeCell ref="G226:H226"/>
    <mergeCell ref="G227:H227"/>
    <mergeCell ref="B212:G212"/>
    <mergeCell ref="B220:C220"/>
    <mergeCell ref="A8:H8"/>
    <mergeCell ref="A9:H9"/>
    <mergeCell ref="G122:H122"/>
    <mergeCell ref="G123:H123"/>
    <mergeCell ref="A32:H32"/>
    <mergeCell ref="A41:H41"/>
    <mergeCell ref="A51:H51"/>
    <mergeCell ref="G109:H109"/>
    <mergeCell ref="A109:B109"/>
    <mergeCell ref="A83:B83"/>
    <mergeCell ref="A17:H17"/>
    <mergeCell ref="G118:H118"/>
    <mergeCell ref="F2:G2"/>
    <mergeCell ref="A45:B45"/>
    <mergeCell ref="A46:B46"/>
    <mergeCell ref="A15:H15"/>
    <mergeCell ref="A3:G3"/>
    <mergeCell ref="A4:G4"/>
    <mergeCell ref="A36:G36"/>
    <mergeCell ref="A13:H13"/>
    <mergeCell ref="A10:H10"/>
    <mergeCell ref="A11:H11"/>
    <mergeCell ref="A14:H14"/>
    <mergeCell ref="A16:H16"/>
    <mergeCell ref="A12:G12"/>
    <mergeCell ref="B155:C155"/>
    <mergeCell ref="B156:C156"/>
    <mergeCell ref="A138:C138"/>
    <mergeCell ref="B143:C143"/>
    <mergeCell ref="B146:C146"/>
    <mergeCell ref="B141:C141"/>
    <mergeCell ref="B140:C140"/>
    <mergeCell ref="B142:C142"/>
    <mergeCell ref="A135:C135"/>
    <mergeCell ref="B134:C134"/>
    <mergeCell ref="B160:C160"/>
    <mergeCell ref="F184:G184"/>
    <mergeCell ref="B168:D168"/>
    <mergeCell ref="B158:C158"/>
    <mergeCell ref="B144:C144"/>
    <mergeCell ref="B145:C145"/>
    <mergeCell ref="A147:C147"/>
    <mergeCell ref="B157:C157"/>
    <mergeCell ref="B186:D186"/>
    <mergeCell ref="B183:H183"/>
    <mergeCell ref="B175:C175"/>
    <mergeCell ref="B178:C178"/>
    <mergeCell ref="B181:C181"/>
    <mergeCell ref="B176:C176"/>
    <mergeCell ref="B180:C180"/>
    <mergeCell ref="G241:H241"/>
    <mergeCell ref="E219:F219"/>
    <mergeCell ref="E231:F231"/>
    <mergeCell ref="E232:F232"/>
    <mergeCell ref="E233:F233"/>
    <mergeCell ref="E234:F234"/>
    <mergeCell ref="E235:F235"/>
    <mergeCell ref="E236:F236"/>
    <mergeCell ref="E239:F239"/>
    <mergeCell ref="E238:F238"/>
    <mergeCell ref="B240:C240"/>
    <mergeCell ref="G239:H239"/>
    <mergeCell ref="G240:H240"/>
    <mergeCell ref="G233:H233"/>
    <mergeCell ref="G234:H234"/>
    <mergeCell ref="B234:C234"/>
    <mergeCell ref="B235:C235"/>
    <mergeCell ref="B237:C237"/>
    <mergeCell ref="B233:C233"/>
    <mergeCell ref="B238:C238"/>
    <mergeCell ref="B239:C239"/>
    <mergeCell ref="B236:C236"/>
    <mergeCell ref="B231:C231"/>
    <mergeCell ref="B232:C232"/>
    <mergeCell ref="G231:H231"/>
    <mergeCell ref="G232:H232"/>
    <mergeCell ref="G221:H221"/>
    <mergeCell ref="E221:F221"/>
    <mergeCell ref="E228:F228"/>
    <mergeCell ref="E229:F229"/>
    <mergeCell ref="E230:F230"/>
    <mergeCell ref="G228:H228"/>
    <mergeCell ref="G229:H229"/>
    <mergeCell ref="G230:H230"/>
    <mergeCell ref="G242:H242"/>
    <mergeCell ref="G243:H243"/>
    <mergeCell ref="E242:F242"/>
    <mergeCell ref="E243:F243"/>
    <mergeCell ref="E244:F244"/>
    <mergeCell ref="G244:H244"/>
    <mergeCell ref="B247:C247"/>
    <mergeCell ref="B245:C245"/>
  </mergeCells>
  <printOptions/>
  <pageMargins left="0.75" right="0.21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DH</cp:lastModifiedBy>
  <cp:lastPrinted>2013-07-20T09:10:24Z</cp:lastPrinted>
  <dcterms:created xsi:type="dcterms:W3CDTF">2010-06-14T09:22:54Z</dcterms:created>
  <dcterms:modified xsi:type="dcterms:W3CDTF">2013-07-20T09:10:26Z</dcterms:modified>
  <cp:category/>
  <cp:version/>
  <cp:contentType/>
  <cp:contentStatus/>
</cp:coreProperties>
</file>